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firstSheet="1" activeTab="11"/>
  </bookViews>
  <sheets>
    <sheet name="211(111) 266(111)" sheetId="1" r:id="rId1"/>
    <sheet name="212(112) 226(112) 266(112)" sheetId="2" r:id="rId2"/>
    <sheet name="290" sheetId="3" r:id="rId3"/>
    <sheet name="Лист5" sheetId="4" r:id="rId4"/>
    <sheet name="221, 223" sheetId="5" r:id="rId5"/>
    <sheet name="225, 226, 310,340" sheetId="6" r:id="rId6"/>
    <sheet name="0707" sheetId="7" r:id="rId7"/>
    <sheet name="0707 213" sheetId="8" r:id="rId8"/>
    <sheet name="0707 346" sheetId="9" r:id="rId9"/>
    <sheet name="0709" sheetId="10" r:id="rId10"/>
    <sheet name="0709 213" sheetId="11" r:id="rId11"/>
    <sheet name="0709 225, 226,346" sheetId="12" r:id="rId12"/>
  </sheets>
  <definedNames/>
  <calcPr fullCalcOnLoad="1"/>
</workbook>
</file>

<file path=xl/sharedStrings.xml><?xml version="1.0" encoding="utf-8"?>
<sst xmlns="http://schemas.openxmlformats.org/spreadsheetml/2006/main" count="930" uniqueCount="264">
  <si>
    <t>Среднемесячный размер оплаты труда на одного работника, руб.</t>
  </si>
  <si>
    <t>всего</t>
  </si>
  <si>
    <t>в том числе: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</si>
  <si>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</si>
  <si>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</si>
  <si>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</si>
  <si>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</si>
  <si>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</si>
  <si>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</si>
  <si>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</si>
  <si>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</si>
  <si>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</si>
  <si>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</si>
  <si>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</si>
  <si>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</si>
  <si>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</si>
  <si>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</si>
  <si>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</si>
  <si>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</si>
  <si>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</si>
  <si>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</si>
  <si>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</si>
  <si>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</si>
  <si>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</si>
  <si>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</si>
  <si>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</si>
  <si>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</si>
  <si>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</si>
  <si>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</si>
  <si>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</si>
  <si>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</si>
  <si>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</si>
  <si>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</si>
  <si>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</si>
  <si>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</si>
  <si>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</si>
  <si>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</si>
  <si>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</si>
  <si>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</si>
  <si>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</si>
  <si>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</si>
  <si>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</si>
  <si>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</si>
  <si>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</si>
  <si>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</si>
  <si>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</si>
  <si>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</si>
  <si>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</si>
  <si>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</si>
  <si>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</si>
  <si>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</si>
  <si>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</si>
  <si>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</si>
  <si>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</si>
  <si>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</si>
  <si>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</si>
  <si>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</si>
  <si>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</si>
  <si>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</si>
  <si>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</si>
  <si>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</si>
  <si>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в Фонд социального страхования Российской Федерации, в Федеральный фонд обязательного медицинского страхования (КВР 119)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</si>
  <si>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</si>
  <si>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</si>
  <si>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</si>
  <si>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</si>
  <si>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</si>
  <si>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</si>
  <si>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</si>
  <si>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</si>
  <si>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</si>
  <si>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</si>
  <si>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</si>
  <si>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</si>
  <si>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</si>
  <si>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345 :</t>
  </si>
  <si>
    <t>Итого по КОСГУ 346 :</t>
  </si>
  <si>
    <t>Итого по КОСГУ 349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</si>
  <si>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</si>
  <si>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</si>
  <si>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</si>
  <si>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</si>
  <si>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</si>
  <si>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</si>
  <si>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</si>
  <si>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</si>
  <si>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</si>
  <si>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</si>
  <si>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</si>
  <si>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</si>
  <si>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</si>
  <si>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</si>
  <si>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</si>
  <si>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</si>
  <si>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</si>
  <si>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</si>
  <si>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</si>
  <si>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</si>
  <si>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</si>
  <si>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</si>
  <si>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</si>
  <si>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</si>
  <si>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</si>
  <si>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</si>
  <si>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</si>
  <si>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</si>
  <si>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</si>
  <si>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</si>
  <si>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</si>
  <si>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</si>
  <si>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</si>
  <si>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</si>
  <si>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</si>
  <si>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</si>
  <si>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</si>
  <si>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</si>
  <si>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</si>
  <si>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</si>
  <si>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</si>
  <si>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</si>
  <si>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</si>
  <si>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</si>
  <si>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</si>
  <si>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</si>
  <si>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</si>
  <si>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</si>
  <si>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</si>
  <si>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</si>
  <si>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</si>
  <si>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</si>
  <si>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</si>
  <si>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</si>
  <si>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</si>
  <si>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</si>
  <si>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</si>
  <si>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</si>
  <si>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</si>
  <si>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</si>
  <si>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</si>
  <si>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 xml:space="preserve">1.7. Расчеты (обоснования) страховых взносов на обязательное страхование в Пенсионный фонд Российской Федерации, </t>
  </si>
  <si>
    <t>8=4*3*12</t>
  </si>
  <si>
    <t xml:space="preserve">     0702 Общее образование </t>
  </si>
  <si>
    <t>Директор</t>
  </si>
  <si>
    <t>Главный бухгалтер</t>
  </si>
  <si>
    <t>Бухгалтер</t>
  </si>
  <si>
    <t>Лаборант</t>
  </si>
  <si>
    <t>Секретарь</t>
  </si>
  <si>
    <t>Дворник</t>
  </si>
  <si>
    <t>Воспитатель</t>
  </si>
  <si>
    <t xml:space="preserve">Возмещение стоимости медицинских услуг </t>
  </si>
  <si>
    <t>Итого тепловая энергия:</t>
  </si>
  <si>
    <t>Индексация,               %</t>
  </si>
  <si>
    <t>Итого электрическая энергия</t>
  </si>
  <si>
    <t xml:space="preserve">Электрическая энергия  </t>
  </si>
  <si>
    <t>Итого ХВС</t>
  </si>
  <si>
    <t>Итого стоки</t>
  </si>
  <si>
    <t>ВСЕГО по водоснабжения</t>
  </si>
  <si>
    <t>ГВС, использованное при промывке</t>
  </si>
  <si>
    <t xml:space="preserve">Итого ГВС при промывке </t>
  </si>
  <si>
    <t>Предоставление абонентской линии</t>
  </si>
  <si>
    <t xml:space="preserve">Техническое обслуживание пожарной сигнализации    </t>
  </si>
  <si>
    <t>Техническое обслуживание АИТП</t>
  </si>
  <si>
    <t>Техническое обслуживание системы видеонаблюдения</t>
  </si>
  <si>
    <t>Техническое обслуживание и технический мониторинг состояния системы АПС</t>
  </si>
  <si>
    <t>Количество работников,               чел.</t>
  </si>
  <si>
    <t xml:space="preserve">  </t>
  </si>
  <si>
    <t>Средняя стоимость, руб</t>
  </si>
  <si>
    <t>Теплоэнергия, Гкал (1 пол)</t>
  </si>
  <si>
    <t>Компонент на теплоэнергию, Гкал (1 пол)</t>
  </si>
  <si>
    <t>Компонент на теплоноситель, куб м (1 пол)</t>
  </si>
  <si>
    <t>Теплоэнергия, Гкал (2 пол)</t>
  </si>
  <si>
    <t>Компонент на теплоэнергию, Гкал (2 пол)</t>
  </si>
  <si>
    <t>Компонент на теплоноситель, куб м (2 пол)</t>
  </si>
  <si>
    <t>ХВС (1 пол)</t>
  </si>
  <si>
    <t>ХВС (2 пол)</t>
  </si>
  <si>
    <t>Стоки (1 пол)</t>
  </si>
  <si>
    <t>Стоки (2 пол)</t>
  </si>
  <si>
    <t>Итого Обращение с ТКО</t>
  </si>
  <si>
    <t>Обращение с ТКО, куб.м</t>
  </si>
  <si>
    <t>Книгопечатная продукция: учебники, учебные пособия</t>
  </si>
  <si>
    <r>
      <t xml:space="preserve">на производстве и профессиональных заболеваний по ставке 0,22%                                    </t>
    </r>
    <r>
      <rPr>
        <b/>
        <i/>
        <sz val="10"/>
        <rFont val="Times New Roman"/>
        <family val="1"/>
      </rPr>
      <t xml:space="preserve">Приказ ФСС РФ от 29.08.2019 года №3551 "Об установлении надбавки к страховому тарифу на обязательное страхование от несчестных случаев на производстве и профессиональных заболеваниях"  </t>
    </r>
  </si>
  <si>
    <t>Промывка и опресовка отопительной системы:                                                                                                                                    6 час * 1451,84</t>
  </si>
  <si>
    <t>Опрессовка системы отопления</t>
  </si>
  <si>
    <t>Ремонт и обслуживание компьютерной оргтехники</t>
  </si>
  <si>
    <t>Техническое обслуживание средств охранной сигнализации</t>
  </si>
  <si>
    <t>Обслуживание вентиляции</t>
  </si>
  <si>
    <t>Охранные мероприятия: выезд мобильной группы РОСГВАРДИЯ</t>
  </si>
  <si>
    <t>Специальная оценка условий труда</t>
  </si>
  <si>
    <t>Уборщица</t>
  </si>
  <si>
    <t>Сторож</t>
  </si>
  <si>
    <t>0702</t>
  </si>
  <si>
    <t>Суточные (Обл.)</t>
  </si>
  <si>
    <t>Проезд (Обл.)</t>
  </si>
  <si>
    <t>Техническое обслуживание КТС</t>
  </si>
  <si>
    <t>Услуги по передаче тревожных сигналов</t>
  </si>
  <si>
    <t>Охрана объекта  СКАТ</t>
  </si>
  <si>
    <t>Обслуживание лифта</t>
  </si>
  <si>
    <t>Пособия за счет работодателя  по б/л</t>
  </si>
  <si>
    <t>Пособия за счет работодателя до 3 лет</t>
  </si>
  <si>
    <t>6. Расчеты (обоснования) расходов на прочую закупку товаров, работ, услуг (КВР 247) (строка 2640)</t>
  </si>
  <si>
    <t xml:space="preserve">Дератизация: </t>
  </si>
  <si>
    <t xml:space="preserve">Сопровождение программ 1С Бухгалтерия, 1С Зарплата (информационно-технологическое и услуги программиста)                                                                                                                                                                            </t>
  </si>
  <si>
    <t>Компоненты</t>
  </si>
  <si>
    <t>ФБ</t>
  </si>
  <si>
    <t>Расходные материалы к оргтехнике</t>
  </si>
  <si>
    <t>Рабочие тетради</t>
  </si>
  <si>
    <t>Уплата пени, штрафа</t>
  </si>
  <si>
    <t>Учебная мебель</t>
  </si>
  <si>
    <t>Учебное оборудование</t>
  </si>
  <si>
    <t>Плата за негативное воздействие на работу ЦСВ</t>
  </si>
  <si>
    <t xml:space="preserve">Медицинские услуги:                                                                                                                             медицинские осмотры (первичные и ежегодные, псих.освидетельствование)                                                                                                                                                                      </t>
  </si>
  <si>
    <t>Санитарно гигиеническое обучение</t>
  </si>
  <si>
    <t>Оценка соответствия лифта</t>
  </si>
  <si>
    <t>МФУ лазерный</t>
  </si>
  <si>
    <t>Снегоуборочная машина</t>
  </si>
  <si>
    <t>Услуги охраны</t>
  </si>
  <si>
    <t>Разработка ПСД на здание школы</t>
  </si>
  <si>
    <t>Обслуживание спортплощадки(ремонт и чистка покрытия, замена козырьков на трибунах, замена песка)</t>
  </si>
  <si>
    <t>Комплект постельного белья для ДОЛ 146 комплектов</t>
  </si>
  <si>
    <t>963323042</t>
  </si>
  <si>
    <t>Приобретение подарочной, сувенирной продукции</t>
  </si>
  <si>
    <t xml:space="preserve">     0707 Общее образование </t>
  </si>
  <si>
    <t>Рабочий трудовой бригады</t>
  </si>
  <si>
    <t>963323097</t>
  </si>
  <si>
    <t>Хозрасходы</t>
  </si>
  <si>
    <t>0707</t>
  </si>
  <si>
    <t xml:space="preserve">Обучение сотрудников:                                                Тепло-, электрохозяйство  2чел * 1100=2200;                                                                                                                                                                                            Охрана труда 2 чел *1100,00=2200,00                             </t>
  </si>
  <si>
    <t>хозрасходы</t>
  </si>
  <si>
    <t xml:space="preserve">     0709 Общее образование </t>
  </si>
  <si>
    <t>Начальник лагеря</t>
  </si>
  <si>
    <t>Стирка белья (ДОЛ)</t>
  </si>
  <si>
    <t>Дезинфекция</t>
  </si>
  <si>
    <t>Дезинфекция постельных принадлежностей</t>
  </si>
  <si>
    <t>Организация питания (ДОЛ)</t>
  </si>
  <si>
    <t>Питание ребенка (ДОЛ)</t>
  </si>
  <si>
    <t>Питание сотрудников (ДОЛ)</t>
  </si>
  <si>
    <t>Оплата за медицинский осмотр (ДОЛ)</t>
  </si>
  <si>
    <t>Итого по КОСГУ 226 (ДОЛ):</t>
  </si>
  <si>
    <t>КОСГУ 227 -Страховка детей (ДОЛ)</t>
  </si>
  <si>
    <t>Итого по КОСГУ 227(ДОЛ):</t>
  </si>
  <si>
    <t>Культрасходы (ДОЛ)</t>
  </si>
  <si>
    <t>Хозрасходы (ДОЛ)</t>
  </si>
  <si>
    <t>Приобретение трудовых книжек</t>
  </si>
  <si>
    <t>0709</t>
  </si>
  <si>
    <t>Санитарно-вирусологические исследования воды(ДОЛ)</t>
  </si>
  <si>
    <t>Проценты банка за квитанцию</t>
  </si>
  <si>
    <t>Зам.дир по УВР</t>
  </si>
  <si>
    <t>Зам.дир по ВР</t>
  </si>
  <si>
    <t>Зам.дир по ХР</t>
  </si>
  <si>
    <t>Зам.дир по безопасноти</t>
  </si>
  <si>
    <t>Учитель (среднее образование)</t>
  </si>
  <si>
    <t>Учитель (высшее образование)</t>
  </si>
  <si>
    <t>Педагог библиотекарь</t>
  </si>
  <si>
    <t>Педагог психолог</t>
  </si>
  <si>
    <t xml:space="preserve">Социальный педагог </t>
  </si>
  <si>
    <t>Пед.доп.образов</t>
  </si>
  <si>
    <t>Старшый вожатый</t>
  </si>
  <si>
    <t>Преподаватель ОБЖ (высшее)</t>
  </si>
  <si>
    <t>Уборщик СП 1р.</t>
  </si>
  <si>
    <t>Гардеробщица</t>
  </si>
  <si>
    <t>Рабочий по КОРЗ 3р.</t>
  </si>
  <si>
    <t>канцтовары для учебных целей</t>
  </si>
  <si>
    <t>Советник директора по воспитанию и взаимодействию с детскими общественными объединениями</t>
  </si>
  <si>
    <r>
      <t xml:space="preserve">Расчеты (обоснования) к плану финансово-хозяйственной деятельности муниципального учреждения по выплатам на </t>
    </r>
    <r>
      <rPr>
        <b/>
        <sz val="12"/>
        <color indexed="10"/>
        <rFont val="Times New Roman"/>
        <family val="1"/>
      </rPr>
      <t xml:space="preserve">2025 </t>
    </r>
    <r>
      <rPr>
        <b/>
        <sz val="12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</si>
</sst>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" fontId="14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84" fontId="14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right" vertical="center"/>
    </xf>
    <xf numFmtId="0" fontId="14" fillId="33" borderId="14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84" fontId="14" fillId="0" borderId="12" xfId="0" applyNumberFormat="1" applyFont="1" applyBorder="1" applyAlignment="1">
      <alignment horizontal="center" vertical="center"/>
    </xf>
    <xf numFmtId="184" fontId="14" fillId="0" borderId="14" xfId="0" applyNumberFormat="1" applyFont="1" applyBorder="1" applyAlignment="1">
      <alignment horizontal="center" vertical="center"/>
    </xf>
    <xf numFmtId="184" fontId="14" fillId="0" borderId="15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34" borderId="12" xfId="0" applyNumberFormat="1" applyFont="1" applyFill="1" applyBorder="1" applyAlignment="1">
      <alignment horizontal="center" vertical="center"/>
    </xf>
    <xf numFmtId="3" fontId="9" fillId="34" borderId="14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center" vertical="center"/>
    </xf>
    <xf numFmtId="4" fontId="9" fillId="34" borderId="12" xfId="0" applyNumberFormat="1" applyFont="1" applyFill="1" applyBorder="1" applyAlignment="1">
      <alignment horizontal="center" vertical="center"/>
    </xf>
    <xf numFmtId="4" fontId="9" fillId="34" borderId="14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O60"/>
  <sheetViews>
    <sheetView zoomScalePageLayoutView="0" workbookViewId="0" topLeftCell="A10">
      <selection activeCell="A11" sqref="A11"/>
    </sheetView>
  </sheetViews>
  <sheetFormatPr defaultColWidth="1.12109375" defaultRowHeight="12.75"/>
  <cols>
    <col min="1" max="1" width="4.00390625" style="33" customWidth="1"/>
    <col min="2" max="2" width="84.375" style="33" customWidth="1"/>
    <col min="3" max="3" width="12.875" style="33" customWidth="1"/>
    <col min="4" max="4" width="11.125" style="33" customWidth="1"/>
    <col min="5" max="5" width="12.875" style="33" customWidth="1"/>
    <col min="6" max="6" width="16.25390625" style="33" customWidth="1"/>
    <col min="7" max="7" width="15.00390625" style="33" customWidth="1"/>
    <col min="8" max="8" width="14.00390625" style="33" customWidth="1"/>
    <col min="9" max="10" width="12.25390625" style="33" customWidth="1"/>
    <col min="11" max="11" width="11.00390625" style="33" customWidth="1"/>
    <col min="12" max="12" width="13.00390625" style="33" customWidth="1"/>
    <col min="13" max="13" width="12.875" style="33" customWidth="1"/>
    <col min="14" max="14" width="8.875" style="33" customWidth="1"/>
    <col min="15" max="15" width="20.375" style="33" customWidth="1"/>
    <col min="16" max="16" width="13.625" style="33" customWidth="1"/>
    <col min="17" max="16384" width="1.12109375" style="33" customWidth="1"/>
  </cols>
  <sheetData>
    <row r="1" s="2" customFormat="1" ht="15.75">
      <c r="O1" s="15" t="s">
        <v>34</v>
      </c>
    </row>
    <row r="2" s="2" customFormat="1" ht="15.75">
      <c r="O2" s="15" t="s">
        <v>113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10" spans="1:15" s="27" customFormat="1" ht="15.75">
      <c r="A10" s="90" t="s">
        <v>263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86</v>
      </c>
      <c r="B12" s="28"/>
      <c r="C12" s="28"/>
      <c r="D12" s="28"/>
      <c r="E12" s="28"/>
      <c r="F12" s="30" t="s">
        <v>141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35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0" t="s">
        <v>39</v>
      </c>
      <c r="B18" s="87" t="s">
        <v>37</v>
      </c>
      <c r="C18" s="80" t="s">
        <v>38</v>
      </c>
      <c r="D18" s="80" t="s">
        <v>0</v>
      </c>
      <c r="E18" s="80"/>
      <c r="F18" s="80"/>
      <c r="G18" s="80"/>
      <c r="H18" s="80" t="s">
        <v>43</v>
      </c>
      <c r="I18" s="80" t="s">
        <v>66</v>
      </c>
      <c r="J18" s="80"/>
      <c r="K18" s="80"/>
      <c r="L18" s="80"/>
      <c r="M18" s="80"/>
      <c r="N18" s="80"/>
      <c r="O18" s="80"/>
    </row>
    <row r="19" spans="1:15" s="24" customFormat="1" ht="46.5" customHeight="1">
      <c r="A19" s="80"/>
      <c r="B19" s="87"/>
      <c r="C19" s="80"/>
      <c r="D19" s="80" t="s">
        <v>1</v>
      </c>
      <c r="E19" s="80" t="s">
        <v>40</v>
      </c>
      <c r="F19" s="80" t="s">
        <v>41</v>
      </c>
      <c r="G19" s="80" t="s">
        <v>42</v>
      </c>
      <c r="H19" s="80"/>
      <c r="I19" s="80" t="s">
        <v>36</v>
      </c>
      <c r="J19" s="80"/>
      <c r="K19" s="80"/>
      <c r="L19" s="84" t="s">
        <v>46</v>
      </c>
      <c r="M19" s="85"/>
      <c r="N19" s="86"/>
      <c r="O19" s="80" t="s">
        <v>47</v>
      </c>
    </row>
    <row r="20" spans="1:15" s="24" customFormat="1" ht="39" customHeight="1">
      <c r="A20" s="80"/>
      <c r="B20" s="87"/>
      <c r="C20" s="80"/>
      <c r="D20" s="80"/>
      <c r="E20" s="80"/>
      <c r="F20" s="80"/>
      <c r="G20" s="80"/>
      <c r="H20" s="80"/>
      <c r="I20" s="10" t="s">
        <v>44</v>
      </c>
      <c r="J20" s="10" t="s">
        <v>203</v>
      </c>
      <c r="K20" s="10" t="s">
        <v>45</v>
      </c>
      <c r="L20" s="10" t="s">
        <v>83</v>
      </c>
      <c r="M20" s="10" t="s">
        <v>203</v>
      </c>
      <c r="N20" s="10" t="s">
        <v>45</v>
      </c>
      <c r="O20" s="80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48</v>
      </c>
      <c r="E21" s="12">
        <v>5</v>
      </c>
      <c r="F21" s="12">
        <v>6</v>
      </c>
      <c r="G21" s="12">
        <v>7</v>
      </c>
      <c r="H21" s="12" t="s">
        <v>140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142</v>
      </c>
      <c r="C22" s="12">
        <v>1</v>
      </c>
      <c r="D22" s="25">
        <v>66222.79</v>
      </c>
      <c r="E22" s="25">
        <v>53131.86</v>
      </c>
      <c r="F22" s="25"/>
      <c r="G22" s="25">
        <v>13090.93</v>
      </c>
      <c r="H22" s="25">
        <f>I22</f>
        <v>794673.55</v>
      </c>
      <c r="I22" s="25">
        <v>794673.55</v>
      </c>
      <c r="J22" s="25"/>
      <c r="K22" s="25"/>
      <c r="L22" s="25"/>
      <c r="M22" s="25"/>
      <c r="N22" s="25"/>
      <c r="O22" s="25"/>
    </row>
    <row r="23" spans="1:15" s="24" customFormat="1" ht="12.75">
      <c r="A23" s="12">
        <v>2</v>
      </c>
      <c r="B23" s="20" t="s">
        <v>246</v>
      </c>
      <c r="C23" s="12">
        <v>2</v>
      </c>
      <c r="D23" s="25">
        <v>59400.51</v>
      </c>
      <c r="E23" s="25">
        <v>47818.5</v>
      </c>
      <c r="F23" s="25"/>
      <c r="G23" s="25">
        <v>11782.01</v>
      </c>
      <c r="H23" s="25">
        <f aca="true" t="shared" si="0" ref="H23:H42">I23</f>
        <v>1430412.31256</v>
      </c>
      <c r="I23" s="25">
        <v>1430412.31256</v>
      </c>
      <c r="J23" s="25"/>
      <c r="K23" s="25"/>
      <c r="L23" s="25"/>
      <c r="M23" s="25"/>
      <c r="N23" s="25"/>
      <c r="O23" s="25"/>
    </row>
    <row r="24" spans="1:15" s="24" customFormat="1" ht="15.75" customHeight="1">
      <c r="A24" s="12">
        <v>3</v>
      </c>
      <c r="B24" s="20" t="s">
        <v>247</v>
      </c>
      <c r="C24" s="12">
        <v>1</v>
      </c>
      <c r="D24" s="25">
        <v>59400.51</v>
      </c>
      <c r="E24" s="25">
        <v>47818.5</v>
      </c>
      <c r="F24" s="25"/>
      <c r="G24" s="25">
        <v>11782.01</v>
      </c>
      <c r="H24" s="25">
        <f t="shared" si="0"/>
        <v>715206.15628</v>
      </c>
      <c r="I24" s="25">
        <v>715206.15628</v>
      </c>
      <c r="J24" s="25"/>
      <c r="K24" s="25"/>
      <c r="L24" s="25"/>
      <c r="M24" s="25"/>
      <c r="N24" s="25"/>
      <c r="O24" s="25"/>
    </row>
    <row r="25" spans="1:15" s="24" customFormat="1" ht="12.75">
      <c r="A25" s="12">
        <v>4</v>
      </c>
      <c r="B25" s="20" t="s">
        <v>248</v>
      </c>
      <c r="C25" s="12">
        <v>1</v>
      </c>
      <c r="D25" s="25">
        <v>59400.51</v>
      </c>
      <c r="E25" s="25">
        <v>47818.5</v>
      </c>
      <c r="F25" s="25"/>
      <c r="G25" s="25">
        <v>11782.01</v>
      </c>
      <c r="H25" s="25">
        <f t="shared" si="0"/>
        <v>715206.15628</v>
      </c>
      <c r="I25" s="25">
        <v>715206.15628</v>
      </c>
      <c r="J25" s="25"/>
      <c r="K25" s="25"/>
      <c r="L25" s="25"/>
      <c r="M25" s="25"/>
      <c r="N25" s="25"/>
      <c r="O25" s="25"/>
    </row>
    <row r="26" spans="1:15" s="24" customFormat="1" ht="15.75" customHeight="1">
      <c r="A26" s="12">
        <v>5</v>
      </c>
      <c r="B26" s="20" t="s">
        <v>249</v>
      </c>
      <c r="C26" s="12">
        <v>1</v>
      </c>
      <c r="D26" s="25">
        <v>59400.51</v>
      </c>
      <c r="E26" s="25">
        <v>47818.5</v>
      </c>
      <c r="F26" s="25"/>
      <c r="G26" s="25">
        <v>11782.01</v>
      </c>
      <c r="H26" s="25">
        <f t="shared" si="0"/>
        <v>715206.15628</v>
      </c>
      <c r="I26" s="25">
        <v>715206.15628</v>
      </c>
      <c r="J26" s="25"/>
      <c r="K26" s="25"/>
      <c r="L26" s="57"/>
      <c r="M26" s="25"/>
      <c r="N26" s="25"/>
      <c r="O26" s="25"/>
    </row>
    <row r="27" spans="1:15" s="24" customFormat="1" ht="15.75" customHeight="1">
      <c r="A27" s="12">
        <v>6</v>
      </c>
      <c r="B27" s="20" t="s">
        <v>143</v>
      </c>
      <c r="C27" s="12">
        <v>1</v>
      </c>
      <c r="D27" s="25">
        <v>59400.51</v>
      </c>
      <c r="E27" s="25">
        <v>47818.5</v>
      </c>
      <c r="F27" s="25"/>
      <c r="G27" s="25">
        <v>11782.01</v>
      </c>
      <c r="H27" s="25">
        <f t="shared" si="0"/>
        <v>715206.15628</v>
      </c>
      <c r="I27" s="25">
        <v>715206.15628</v>
      </c>
      <c r="J27" s="25"/>
      <c r="K27" s="25"/>
      <c r="L27" s="25"/>
      <c r="M27" s="25"/>
      <c r="N27" s="25"/>
      <c r="O27" s="25"/>
    </row>
    <row r="28" spans="1:15" s="24" customFormat="1" ht="15.75" customHeight="1">
      <c r="A28" s="12">
        <v>7</v>
      </c>
      <c r="B28" s="20" t="s">
        <v>250</v>
      </c>
      <c r="C28" s="12">
        <v>1.11</v>
      </c>
      <c r="D28" s="25">
        <v>22788.13</v>
      </c>
      <c r="E28" s="25">
        <v>20905.06</v>
      </c>
      <c r="F28" s="25"/>
      <c r="G28" s="25">
        <v>1883.07</v>
      </c>
      <c r="H28" s="25">
        <f t="shared" si="0"/>
        <v>303537.9864</v>
      </c>
      <c r="I28" s="25">
        <v>303537.9864</v>
      </c>
      <c r="J28" s="25"/>
      <c r="K28" s="25"/>
      <c r="L28" s="25"/>
      <c r="M28" s="25"/>
      <c r="N28" s="25"/>
      <c r="O28" s="25"/>
    </row>
    <row r="29" spans="1:15" s="24" customFormat="1" ht="15" customHeight="1">
      <c r="A29" s="12">
        <v>8</v>
      </c>
      <c r="B29" s="20" t="s">
        <v>251</v>
      </c>
      <c r="C29" s="12">
        <v>52.54</v>
      </c>
      <c r="D29" s="25">
        <v>38220.28</v>
      </c>
      <c r="E29" s="25">
        <v>21510</v>
      </c>
      <c r="F29" s="25">
        <v>11117.68</v>
      </c>
      <c r="G29" s="25">
        <v>5592.6</v>
      </c>
      <c r="H29" s="25">
        <f>I29+J29</f>
        <v>24106879.23</v>
      </c>
      <c r="I29" s="25">
        <v>22597125.23</v>
      </c>
      <c r="J29" s="25">
        <v>1509754</v>
      </c>
      <c r="K29" s="25"/>
      <c r="L29" s="25"/>
      <c r="M29" s="25"/>
      <c r="N29" s="25"/>
      <c r="O29" s="25"/>
    </row>
    <row r="30" spans="1:15" s="24" customFormat="1" ht="15.75" customHeight="1">
      <c r="A30" s="12">
        <v>9</v>
      </c>
      <c r="B30" s="20" t="s">
        <v>252</v>
      </c>
      <c r="C30" s="12">
        <v>1</v>
      </c>
      <c r="D30" s="25">
        <v>26809.56</v>
      </c>
      <c r="E30" s="25">
        <v>21510</v>
      </c>
      <c r="F30" s="25"/>
      <c r="G30" s="25">
        <v>5299.56</v>
      </c>
      <c r="H30" s="25">
        <f t="shared" si="0"/>
        <v>321714.8</v>
      </c>
      <c r="I30" s="25">
        <v>321714.8</v>
      </c>
      <c r="J30" s="25"/>
      <c r="K30" s="25"/>
      <c r="L30" s="25"/>
      <c r="M30" s="25"/>
      <c r="N30" s="25"/>
      <c r="O30" s="25"/>
    </row>
    <row r="31" spans="1:15" s="24" customFormat="1" ht="15.75" customHeight="1">
      <c r="A31" s="12">
        <v>10</v>
      </c>
      <c r="B31" s="20" t="s">
        <v>253</v>
      </c>
      <c r="C31" s="12">
        <v>1</v>
      </c>
      <c r="D31" s="25">
        <v>25469.08</v>
      </c>
      <c r="E31" s="25">
        <v>20434.5</v>
      </c>
      <c r="F31" s="25"/>
      <c r="G31" s="25">
        <v>5034.58</v>
      </c>
      <c r="H31" s="25">
        <f t="shared" si="0"/>
        <v>305629.06</v>
      </c>
      <c r="I31" s="25">
        <v>305629.06</v>
      </c>
      <c r="J31" s="25"/>
      <c r="K31" s="25"/>
      <c r="L31" s="25"/>
      <c r="M31" s="25"/>
      <c r="N31" s="25"/>
      <c r="O31" s="25"/>
    </row>
    <row r="32" spans="1:15" s="24" customFormat="1" ht="15.75" customHeight="1">
      <c r="A32" s="12">
        <v>11</v>
      </c>
      <c r="B32" s="20" t="s">
        <v>254</v>
      </c>
      <c r="C32" s="12">
        <v>1</v>
      </c>
      <c r="D32" s="25">
        <v>24128.61</v>
      </c>
      <c r="E32" s="25">
        <v>19359</v>
      </c>
      <c r="F32" s="25"/>
      <c r="G32" s="25">
        <v>4769.61</v>
      </c>
      <c r="H32" s="25">
        <f t="shared" si="0"/>
        <v>289543.32</v>
      </c>
      <c r="I32" s="25">
        <v>289543.32</v>
      </c>
      <c r="J32" s="25"/>
      <c r="K32" s="25"/>
      <c r="L32" s="25"/>
      <c r="M32" s="25"/>
      <c r="N32" s="25"/>
      <c r="O32" s="25"/>
    </row>
    <row r="33" spans="1:15" s="24" customFormat="1" ht="12.75">
      <c r="A33" s="12">
        <v>12</v>
      </c>
      <c r="B33" s="20" t="s">
        <v>255</v>
      </c>
      <c r="C33" s="12">
        <v>1.5</v>
      </c>
      <c r="D33" s="25">
        <v>24128.61</v>
      </c>
      <c r="E33" s="25">
        <v>19359</v>
      </c>
      <c r="F33" s="25"/>
      <c r="G33" s="25">
        <v>4769.61</v>
      </c>
      <c r="H33" s="25">
        <f t="shared" si="0"/>
        <v>434314.98</v>
      </c>
      <c r="I33" s="25">
        <v>434314.98</v>
      </c>
      <c r="J33" s="25"/>
      <c r="K33" s="25"/>
      <c r="L33" s="25"/>
      <c r="M33" s="25"/>
      <c r="N33" s="25"/>
      <c r="O33" s="25"/>
    </row>
    <row r="34" spans="1:15" s="24" customFormat="1" ht="12.75">
      <c r="A34" s="12">
        <v>13</v>
      </c>
      <c r="B34" s="20" t="s">
        <v>256</v>
      </c>
      <c r="C34" s="12">
        <v>1</v>
      </c>
      <c r="D34" s="25">
        <v>23458.37</v>
      </c>
      <c r="E34" s="25">
        <v>18821.25</v>
      </c>
      <c r="F34" s="25"/>
      <c r="G34" s="25">
        <v>4637.12</v>
      </c>
      <c r="H34" s="25">
        <f t="shared" si="0"/>
        <v>281500.45</v>
      </c>
      <c r="I34" s="25">
        <v>281500.45</v>
      </c>
      <c r="J34" s="25"/>
      <c r="K34" s="25"/>
      <c r="L34" s="25"/>
      <c r="M34" s="25"/>
      <c r="N34" s="25"/>
      <c r="O34" s="25"/>
    </row>
    <row r="35" spans="1:15" s="24" customFormat="1" ht="15.75" customHeight="1">
      <c r="A35" s="12">
        <v>14</v>
      </c>
      <c r="B35" s="20" t="s">
        <v>257</v>
      </c>
      <c r="C35" s="12">
        <v>0.86</v>
      </c>
      <c r="D35" s="25">
        <v>26809.56</v>
      </c>
      <c r="E35" s="25">
        <v>21510</v>
      </c>
      <c r="F35" s="25"/>
      <c r="G35" s="25">
        <v>5299.56</v>
      </c>
      <c r="H35" s="25">
        <f t="shared" si="0"/>
        <v>276674.728</v>
      </c>
      <c r="I35" s="25">
        <v>276674.728</v>
      </c>
      <c r="J35" s="25"/>
      <c r="K35" s="25"/>
      <c r="L35" s="25"/>
      <c r="M35" s="25"/>
      <c r="N35" s="25"/>
      <c r="O35" s="25"/>
    </row>
    <row r="36" spans="1:15" s="24" customFormat="1" ht="15.75" customHeight="1">
      <c r="A36" s="12">
        <v>15</v>
      </c>
      <c r="B36" s="20" t="s">
        <v>144</v>
      </c>
      <c r="C36" s="12">
        <v>1</v>
      </c>
      <c r="D36" s="25">
        <v>27983.67</v>
      </c>
      <c r="E36" s="25">
        <v>20972.25</v>
      </c>
      <c r="F36" s="25"/>
      <c r="G36" s="25">
        <v>7011.42</v>
      </c>
      <c r="H36" s="25">
        <f t="shared" si="0"/>
        <v>335804.04000000004</v>
      </c>
      <c r="I36" s="25">
        <v>335804.04000000004</v>
      </c>
      <c r="J36" s="25"/>
      <c r="K36" s="25"/>
      <c r="L36" s="25"/>
      <c r="M36" s="25"/>
      <c r="N36" s="25"/>
      <c r="O36" s="25"/>
    </row>
    <row r="37" spans="1:15" s="24" customFormat="1" ht="15.75" customHeight="1">
      <c r="A37" s="12">
        <v>16</v>
      </c>
      <c r="B37" s="20" t="s">
        <v>145</v>
      </c>
      <c r="C37" s="12">
        <v>3</v>
      </c>
      <c r="D37" s="25">
        <v>17426.21</v>
      </c>
      <c r="E37" s="25">
        <v>13981.5</v>
      </c>
      <c r="F37" s="25"/>
      <c r="G37" s="25">
        <v>3444.71</v>
      </c>
      <c r="H37" s="25">
        <f t="shared" si="0"/>
        <v>627343.86</v>
      </c>
      <c r="I37" s="25">
        <v>627343.86</v>
      </c>
      <c r="J37" s="25"/>
      <c r="K37" s="25"/>
      <c r="L37" s="25"/>
      <c r="M37" s="25"/>
      <c r="N37" s="25"/>
      <c r="O37" s="25"/>
    </row>
    <row r="38" spans="1:15" s="24" customFormat="1" ht="15.75" customHeight="1">
      <c r="A38" s="12">
        <v>17</v>
      </c>
      <c r="B38" s="20" t="s">
        <v>146</v>
      </c>
      <c r="C38" s="12">
        <v>1</v>
      </c>
      <c r="D38" s="25">
        <v>16085.74</v>
      </c>
      <c r="E38" s="25">
        <v>12906</v>
      </c>
      <c r="F38" s="25"/>
      <c r="G38" s="25">
        <v>3179.74</v>
      </c>
      <c r="H38" s="25">
        <f t="shared" si="0"/>
        <v>193028.88</v>
      </c>
      <c r="I38" s="25">
        <v>193028.88</v>
      </c>
      <c r="J38" s="25"/>
      <c r="K38" s="25"/>
      <c r="L38" s="25"/>
      <c r="M38" s="25"/>
      <c r="N38" s="25"/>
      <c r="O38" s="25"/>
    </row>
    <row r="39" spans="1:15" s="24" customFormat="1" ht="12.75">
      <c r="A39" s="12">
        <v>18</v>
      </c>
      <c r="B39" s="20" t="s">
        <v>258</v>
      </c>
      <c r="C39" s="12">
        <v>11.5</v>
      </c>
      <c r="D39" s="25">
        <v>14075.02</v>
      </c>
      <c r="E39" s="25">
        <v>11272.75</v>
      </c>
      <c r="F39" s="25"/>
      <c r="G39" s="25">
        <v>2802.27</v>
      </c>
      <c r="H39" s="25">
        <f t="shared" si="0"/>
        <v>1942353.1776</v>
      </c>
      <c r="I39" s="25">
        <v>1942353.1776</v>
      </c>
      <c r="J39" s="25"/>
      <c r="K39" s="25"/>
      <c r="L39" s="25"/>
      <c r="M39" s="25"/>
      <c r="N39" s="25"/>
      <c r="O39" s="25"/>
    </row>
    <row r="40" spans="1:15" s="24" customFormat="1" ht="12.75">
      <c r="A40" s="12">
        <v>19</v>
      </c>
      <c r="B40" s="20" t="s">
        <v>147</v>
      </c>
      <c r="C40" s="12">
        <v>2</v>
      </c>
      <c r="D40" s="25">
        <v>14273.64</v>
      </c>
      <c r="E40" s="25">
        <v>11272.75</v>
      </c>
      <c r="F40" s="25"/>
      <c r="G40" s="25">
        <v>3000.89</v>
      </c>
      <c r="H40" s="25">
        <f t="shared" si="0"/>
        <v>342567.456</v>
      </c>
      <c r="I40" s="25">
        <v>342567.456</v>
      </c>
      <c r="J40" s="25"/>
      <c r="K40" s="25"/>
      <c r="L40" s="25"/>
      <c r="M40" s="25"/>
      <c r="N40" s="25"/>
      <c r="O40" s="25"/>
    </row>
    <row r="41" spans="1:15" s="24" customFormat="1" ht="15.75" customHeight="1">
      <c r="A41" s="12">
        <v>20</v>
      </c>
      <c r="B41" s="20" t="s">
        <v>259</v>
      </c>
      <c r="C41" s="12">
        <v>1.5</v>
      </c>
      <c r="D41" s="25">
        <v>14075.02</v>
      </c>
      <c r="E41" s="25">
        <v>11272.75</v>
      </c>
      <c r="F41" s="25"/>
      <c r="G41" s="25">
        <v>2802.27</v>
      </c>
      <c r="H41" s="25">
        <f t="shared" si="0"/>
        <v>253350.4776</v>
      </c>
      <c r="I41" s="25">
        <v>253350.4776</v>
      </c>
      <c r="J41" s="25"/>
      <c r="K41" s="25"/>
      <c r="L41" s="25"/>
      <c r="M41" s="25"/>
      <c r="N41" s="25"/>
      <c r="O41" s="25"/>
    </row>
    <row r="42" spans="1:15" s="24" customFormat="1" ht="15.75" customHeight="1">
      <c r="A42" s="12">
        <v>21</v>
      </c>
      <c r="B42" s="20" t="s">
        <v>260</v>
      </c>
      <c r="C42" s="12">
        <v>2</v>
      </c>
      <c r="D42" s="25">
        <v>16085.74</v>
      </c>
      <c r="E42" s="25">
        <v>12906</v>
      </c>
      <c r="F42" s="25"/>
      <c r="G42" s="25">
        <v>3179.74</v>
      </c>
      <c r="H42" s="25">
        <f t="shared" si="0"/>
        <v>386057.76</v>
      </c>
      <c r="I42" s="25">
        <v>386057.76</v>
      </c>
      <c r="J42" s="25"/>
      <c r="K42" s="25"/>
      <c r="L42" s="25"/>
      <c r="M42" s="25"/>
      <c r="N42" s="25"/>
      <c r="O42" s="25"/>
    </row>
    <row r="43" spans="1:15" s="24" customFormat="1" ht="15.75" customHeight="1">
      <c r="A43" s="12">
        <v>22</v>
      </c>
      <c r="B43" s="20" t="s">
        <v>148</v>
      </c>
      <c r="C43" s="12">
        <v>3</v>
      </c>
      <c r="D43" s="25">
        <v>28363.62</v>
      </c>
      <c r="E43" s="25">
        <v>20434.5</v>
      </c>
      <c r="F43" s="25"/>
      <c r="G43" s="25">
        <v>7292.12</v>
      </c>
      <c r="H43" s="25">
        <f>K43</f>
        <v>1021090.63</v>
      </c>
      <c r="I43" s="25"/>
      <c r="J43" s="25"/>
      <c r="K43" s="25">
        <v>1021090.63</v>
      </c>
      <c r="L43" s="25"/>
      <c r="M43" s="25"/>
      <c r="N43" s="25"/>
      <c r="O43" s="25"/>
    </row>
    <row r="44" spans="1:15" s="24" customFormat="1" ht="12.75">
      <c r="A44" s="12">
        <v>23</v>
      </c>
      <c r="B44" s="20" t="s">
        <v>262</v>
      </c>
      <c r="C44" s="12">
        <v>0.5</v>
      </c>
      <c r="D44" s="25">
        <v>45993.34</v>
      </c>
      <c r="E44" s="25">
        <v>10755</v>
      </c>
      <c r="F44" s="25"/>
      <c r="G44" s="25">
        <v>35238.34</v>
      </c>
      <c r="H44" s="25">
        <f>I44+J44</f>
        <v>272035.32</v>
      </c>
      <c r="I44" s="25">
        <v>89769.58</v>
      </c>
      <c r="J44" s="25">
        <v>182265.74</v>
      </c>
      <c r="K44" s="25"/>
      <c r="L44" s="25"/>
      <c r="M44" s="25"/>
      <c r="N44" s="25"/>
      <c r="O44" s="25"/>
    </row>
    <row r="45" spans="1:15" s="24" customFormat="1" ht="15.75" customHeight="1">
      <c r="A45" s="12">
        <v>24</v>
      </c>
      <c r="B45" s="20" t="s">
        <v>188</v>
      </c>
      <c r="C45" s="1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s="24" customFormat="1" ht="15.75" customHeight="1">
      <c r="A46" s="12">
        <v>25</v>
      </c>
      <c r="B46" s="20" t="s">
        <v>189</v>
      </c>
      <c r="C46" s="1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s="22" customFormat="1" ht="21" customHeight="1">
      <c r="A47" s="91" t="s">
        <v>78</v>
      </c>
      <c r="B47" s="91"/>
      <c r="C47" s="21" t="s">
        <v>3</v>
      </c>
      <c r="D47" s="26">
        <f>SUM(D22:D46)</f>
        <v>769399.54</v>
      </c>
      <c r="E47" s="26" t="s">
        <v>3</v>
      </c>
      <c r="F47" s="26" t="s">
        <v>3</v>
      </c>
      <c r="G47" s="26" t="s">
        <v>3</v>
      </c>
      <c r="H47" s="26">
        <f>I47+K47+M47+O47+J47</f>
        <v>36479336.64328</v>
      </c>
      <c r="I47" s="26">
        <f>SUM(I22:I46)-300000</f>
        <v>33766226.273279995</v>
      </c>
      <c r="J47" s="26">
        <f>SUM(J22:J46)</f>
        <v>1692019.74</v>
      </c>
      <c r="K47" s="26">
        <f>SUM(K22:K46)</f>
        <v>1021090.63</v>
      </c>
      <c r="L47" s="26">
        <f>SUM(L22:L45)</f>
        <v>0</v>
      </c>
      <c r="M47" s="26">
        <f>SUM(M22:M45)</f>
        <v>0</v>
      </c>
      <c r="N47" s="26">
        <f>SUM(N22:N45)</f>
        <v>0</v>
      </c>
      <c r="O47" s="26">
        <f>SUM(O22:O46)</f>
        <v>0</v>
      </c>
    </row>
    <row r="48" s="24" customFormat="1" ht="12.75"/>
    <row r="49" s="24" customFormat="1" ht="12.75"/>
    <row r="50" spans="1:15" s="24" customFormat="1" ht="30" customHeight="1">
      <c r="A50" s="92" t="s">
        <v>81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="24" customFormat="1" ht="12.75"/>
    <row r="52" spans="1:13" s="24" customFormat="1" ht="12" customHeight="1">
      <c r="A52" s="80" t="s">
        <v>39</v>
      </c>
      <c r="B52" s="80" t="s">
        <v>4</v>
      </c>
      <c r="C52" s="80"/>
      <c r="D52" s="80" t="s">
        <v>51</v>
      </c>
      <c r="E52" s="80" t="s">
        <v>82</v>
      </c>
      <c r="F52" s="80" t="s">
        <v>6</v>
      </c>
      <c r="G52" s="93" t="s">
        <v>66</v>
      </c>
      <c r="H52" s="93"/>
      <c r="I52" s="93"/>
      <c r="J52" s="93"/>
      <c r="K52" s="93"/>
      <c r="L52" s="93"/>
      <c r="M52" s="93"/>
    </row>
    <row r="53" spans="1:13" s="24" customFormat="1" ht="103.5" customHeight="1">
      <c r="A53" s="80"/>
      <c r="B53" s="80"/>
      <c r="C53" s="80"/>
      <c r="D53" s="80"/>
      <c r="E53" s="80"/>
      <c r="F53" s="80"/>
      <c r="G53" s="80" t="s">
        <v>36</v>
      </c>
      <c r="H53" s="80"/>
      <c r="I53" s="84" t="s">
        <v>46</v>
      </c>
      <c r="J53" s="85"/>
      <c r="K53" s="85"/>
      <c r="L53" s="86"/>
      <c r="M53" s="80" t="s">
        <v>47</v>
      </c>
    </row>
    <row r="54" spans="1:13" s="24" customFormat="1" ht="25.5">
      <c r="A54" s="80"/>
      <c r="B54" s="80"/>
      <c r="C54" s="80"/>
      <c r="D54" s="80"/>
      <c r="E54" s="80"/>
      <c r="F54" s="80"/>
      <c r="G54" s="10" t="s">
        <v>44</v>
      </c>
      <c r="H54" s="10" t="s">
        <v>45</v>
      </c>
      <c r="I54" s="34" t="s">
        <v>83</v>
      </c>
      <c r="J54" s="34"/>
      <c r="K54" s="10" t="s">
        <v>44</v>
      </c>
      <c r="L54" s="10" t="s">
        <v>45</v>
      </c>
      <c r="M54" s="80"/>
    </row>
    <row r="55" spans="1:13" s="24" customFormat="1" ht="12.75">
      <c r="A55" s="12">
        <v>1</v>
      </c>
      <c r="B55" s="88">
        <v>2</v>
      </c>
      <c r="C55" s="89"/>
      <c r="D55" s="12">
        <v>3</v>
      </c>
      <c r="E55" s="12">
        <v>4</v>
      </c>
      <c r="F55" s="12" t="s">
        <v>58</v>
      </c>
      <c r="G55" s="12">
        <v>6</v>
      </c>
      <c r="H55" s="12">
        <v>7</v>
      </c>
      <c r="I55" s="12">
        <v>8</v>
      </c>
      <c r="J55" s="12"/>
      <c r="K55" s="12">
        <v>9</v>
      </c>
      <c r="L55" s="12">
        <v>10</v>
      </c>
      <c r="M55" s="12">
        <v>11</v>
      </c>
    </row>
    <row r="56" spans="1:13" s="24" customFormat="1" ht="16.5" customHeight="1">
      <c r="A56" s="12">
        <v>1</v>
      </c>
      <c r="B56" s="78" t="s">
        <v>197</v>
      </c>
      <c r="C56" s="79"/>
      <c r="D56" s="51">
        <v>30</v>
      </c>
      <c r="E56" s="25">
        <v>3333.33</v>
      </c>
      <c r="F56" s="25">
        <f>G56</f>
        <v>300000</v>
      </c>
      <c r="G56" s="25">
        <v>300000</v>
      </c>
      <c r="H56" s="52"/>
      <c r="I56" s="52"/>
      <c r="J56" s="52"/>
      <c r="K56" s="52"/>
      <c r="L56" s="52"/>
      <c r="M56" s="52"/>
    </row>
    <row r="57" spans="1:13" s="41" customFormat="1" ht="15.75" customHeight="1">
      <c r="A57" s="81" t="s">
        <v>80</v>
      </c>
      <c r="B57" s="82"/>
      <c r="C57" s="83"/>
      <c r="D57" s="40" t="s">
        <v>3</v>
      </c>
      <c r="E57" s="40" t="s">
        <v>3</v>
      </c>
      <c r="F57" s="40">
        <f aca="true" t="shared" si="1" ref="F57:M57">SUM(F56)</f>
        <v>300000</v>
      </c>
      <c r="G57" s="40">
        <f t="shared" si="1"/>
        <v>300000</v>
      </c>
      <c r="H57" s="40">
        <f t="shared" si="1"/>
        <v>0</v>
      </c>
      <c r="I57" s="40">
        <f t="shared" si="1"/>
        <v>0</v>
      </c>
      <c r="J57" s="40"/>
      <c r="K57" s="40">
        <f t="shared" si="1"/>
        <v>0</v>
      </c>
      <c r="L57" s="40">
        <f t="shared" si="1"/>
        <v>0</v>
      </c>
      <c r="M57" s="40">
        <f t="shared" si="1"/>
        <v>0</v>
      </c>
    </row>
    <row r="58" s="24" customFormat="1" ht="12.75"/>
    <row r="59" s="24" customFormat="1" ht="12.75"/>
    <row r="60" s="24" customFormat="1" ht="12.75">
      <c r="B60" s="24" t="s">
        <v>165</v>
      </c>
    </row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</sheetData>
  <sheetProtection/>
  <mergeCells count="28">
    <mergeCell ref="A10:O10"/>
    <mergeCell ref="A47:B47"/>
    <mergeCell ref="A50:O50"/>
    <mergeCell ref="G52:M52"/>
    <mergeCell ref="I18:O18"/>
    <mergeCell ref="D18:G18"/>
    <mergeCell ref="F19:F20"/>
    <mergeCell ref="G19:G20"/>
    <mergeCell ref="O19:O20"/>
    <mergeCell ref="L19:N19"/>
    <mergeCell ref="E19:E20"/>
    <mergeCell ref="M53:M54"/>
    <mergeCell ref="B55:C55"/>
    <mergeCell ref="A52:A54"/>
    <mergeCell ref="B52:C54"/>
    <mergeCell ref="D52:D54"/>
    <mergeCell ref="E52:E54"/>
    <mergeCell ref="F52:F54"/>
    <mergeCell ref="B56:C56"/>
    <mergeCell ref="I19:K19"/>
    <mergeCell ref="H18:H20"/>
    <mergeCell ref="A57:C57"/>
    <mergeCell ref="I53:L53"/>
    <mergeCell ref="G53:H53"/>
    <mergeCell ref="A18:A20"/>
    <mergeCell ref="B18:B20"/>
    <mergeCell ref="C18:C20"/>
    <mergeCell ref="D19:D20"/>
  </mergeCells>
  <printOptions/>
  <pageMargins left="0.1968503937007874" right="0.1968503937007874" top="0.5905511811023623" bottom="0.1968503937007874" header="0.2755905511811024" footer="0.2755905511811024"/>
  <pageSetup fitToHeight="4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34</v>
      </c>
    </row>
    <row r="2" s="2" customFormat="1" ht="15.75">
      <c r="O2" s="15" t="s">
        <v>113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90" t="s">
        <v>263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86</v>
      </c>
      <c r="B12" s="28"/>
      <c r="C12" s="28"/>
      <c r="D12" s="28"/>
      <c r="E12" s="28"/>
      <c r="F12" s="30" t="s">
        <v>228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35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0" t="s">
        <v>39</v>
      </c>
      <c r="B18" s="87" t="s">
        <v>37</v>
      </c>
      <c r="C18" s="80" t="s">
        <v>38</v>
      </c>
      <c r="D18" s="80" t="s">
        <v>0</v>
      </c>
      <c r="E18" s="80"/>
      <c r="F18" s="80"/>
      <c r="G18" s="80"/>
      <c r="H18" s="80" t="s">
        <v>43</v>
      </c>
      <c r="I18" s="80" t="s">
        <v>66</v>
      </c>
      <c r="J18" s="80"/>
      <c r="K18" s="80"/>
      <c r="L18" s="80"/>
      <c r="M18" s="80"/>
      <c r="N18" s="80"/>
      <c r="O18" s="80"/>
    </row>
    <row r="19" spans="1:15" s="24" customFormat="1" ht="46.5" customHeight="1">
      <c r="A19" s="80"/>
      <c r="B19" s="87"/>
      <c r="C19" s="80"/>
      <c r="D19" s="80" t="s">
        <v>1</v>
      </c>
      <c r="E19" s="80" t="s">
        <v>40</v>
      </c>
      <c r="F19" s="80" t="s">
        <v>41</v>
      </c>
      <c r="G19" s="80" t="s">
        <v>42</v>
      </c>
      <c r="H19" s="80"/>
      <c r="I19" s="80" t="s">
        <v>36</v>
      </c>
      <c r="J19" s="80"/>
      <c r="K19" s="80"/>
      <c r="L19" s="84" t="s">
        <v>46</v>
      </c>
      <c r="M19" s="85"/>
      <c r="N19" s="86"/>
      <c r="O19" s="80" t="s">
        <v>47</v>
      </c>
    </row>
    <row r="20" spans="1:15" s="24" customFormat="1" ht="39" customHeight="1">
      <c r="A20" s="80"/>
      <c r="B20" s="87"/>
      <c r="C20" s="80"/>
      <c r="D20" s="80"/>
      <c r="E20" s="80"/>
      <c r="F20" s="80"/>
      <c r="G20" s="80"/>
      <c r="H20" s="80"/>
      <c r="I20" s="10" t="s">
        <v>44</v>
      </c>
      <c r="J20" s="10" t="s">
        <v>203</v>
      </c>
      <c r="K20" s="10" t="s">
        <v>45</v>
      </c>
      <c r="L20" s="10" t="s">
        <v>83</v>
      </c>
      <c r="M20" s="10" t="s">
        <v>203</v>
      </c>
      <c r="N20" s="10" t="s">
        <v>45</v>
      </c>
      <c r="O20" s="80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48</v>
      </c>
      <c r="E21" s="12">
        <v>5</v>
      </c>
      <c r="F21" s="12">
        <v>6</v>
      </c>
      <c r="G21" s="12">
        <v>7</v>
      </c>
      <c r="H21" s="12" t="s">
        <v>140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229</v>
      </c>
      <c r="C22" s="12"/>
      <c r="D22" s="25">
        <f>H22</f>
        <v>50125.630000000005</v>
      </c>
      <c r="E22" s="25"/>
      <c r="F22" s="25"/>
      <c r="G22" s="25"/>
      <c r="H22" s="25">
        <f>K22+I22+O22</f>
        <v>50125.630000000005</v>
      </c>
      <c r="I22" s="25">
        <v>4114.65</v>
      </c>
      <c r="J22" s="25"/>
      <c r="K22" s="25">
        <v>34867.64</v>
      </c>
      <c r="L22" s="66"/>
      <c r="M22" s="25"/>
      <c r="N22" s="25"/>
      <c r="O22" s="25">
        <v>11143.34</v>
      </c>
    </row>
    <row r="23" spans="1:15" s="22" customFormat="1" ht="21" customHeight="1">
      <c r="A23" s="91" t="s">
        <v>78</v>
      </c>
      <c r="B23" s="91"/>
      <c r="C23" s="21" t="s">
        <v>3</v>
      </c>
      <c r="D23" s="26">
        <f>H23</f>
        <v>50125.630000000005</v>
      </c>
      <c r="E23" s="26" t="s">
        <v>3</v>
      </c>
      <c r="F23" s="26" t="s">
        <v>3</v>
      </c>
      <c r="G23" s="26" t="s">
        <v>3</v>
      </c>
      <c r="H23" s="26">
        <f>H22</f>
        <v>50125.630000000005</v>
      </c>
      <c r="I23" s="26">
        <f>I22</f>
        <v>4114.65</v>
      </c>
      <c r="J23" s="26">
        <f aca="true" t="shared" si="0" ref="J23:O23">SUM(J22:J22)</f>
        <v>0</v>
      </c>
      <c r="K23" s="26">
        <f t="shared" si="0"/>
        <v>34867.64</v>
      </c>
      <c r="L23" s="68"/>
      <c r="M23" s="26"/>
      <c r="N23" s="26"/>
      <c r="O23" s="26">
        <f t="shared" si="0"/>
        <v>11143.34</v>
      </c>
    </row>
  </sheetData>
  <sheetProtection/>
  <mergeCells count="15">
    <mergeCell ref="A23:B23"/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zoomScalePageLayoutView="0" workbookViewId="0" topLeftCell="A1">
      <selection activeCell="BN10" sqref="BN10:BY16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pans="1:84" s="27" customFormat="1" ht="15.75">
      <c r="A1" s="137" t="s">
        <v>139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</row>
    <row r="2" spans="1:84" ht="15.75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</row>
    <row r="3" s="35" customFormat="1" ht="12.75" customHeight="1"/>
    <row r="4" spans="1:84" ht="12.75">
      <c r="A4" s="133" t="s">
        <v>39</v>
      </c>
      <c r="B4" s="108" t="s">
        <v>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17" t="s">
        <v>84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17" t="s">
        <v>85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9"/>
      <c r="BZ4" s="93" t="s">
        <v>66</v>
      </c>
      <c r="CA4" s="93"/>
      <c r="CB4" s="93"/>
      <c r="CC4" s="93"/>
      <c r="CD4" s="93"/>
      <c r="CE4" s="93"/>
      <c r="CF4" s="93"/>
    </row>
    <row r="5" spans="1:84" ht="81.75" customHeight="1">
      <c r="A5" s="134"/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  <c r="BB5" s="120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2"/>
      <c r="BZ5" s="80" t="s">
        <v>36</v>
      </c>
      <c r="CA5" s="80"/>
      <c r="CB5" s="80"/>
      <c r="CC5" s="84" t="s">
        <v>46</v>
      </c>
      <c r="CD5" s="85"/>
      <c r="CE5" s="86"/>
      <c r="CF5" s="127" t="s">
        <v>47</v>
      </c>
    </row>
    <row r="6" spans="1:84" ht="12.75" customHeight="1">
      <c r="A6" s="134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3"/>
      <c r="BB6" s="120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2"/>
      <c r="BN6" s="120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2"/>
      <c r="BZ6" s="80" t="s">
        <v>44</v>
      </c>
      <c r="CA6" s="80" t="s">
        <v>203</v>
      </c>
      <c r="CB6" s="80" t="s">
        <v>45</v>
      </c>
      <c r="CC6" s="127" t="s">
        <v>83</v>
      </c>
      <c r="CD6" s="80" t="s">
        <v>44</v>
      </c>
      <c r="CE6" s="80" t="s">
        <v>45</v>
      </c>
      <c r="CF6" s="128"/>
    </row>
    <row r="7" spans="1:84" ht="12.75">
      <c r="A7" s="135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6"/>
      <c r="BB7" s="123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5"/>
      <c r="BN7" s="123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5"/>
      <c r="BZ7" s="80"/>
      <c r="CA7" s="80"/>
      <c r="CB7" s="80"/>
      <c r="CC7" s="129"/>
      <c r="CD7" s="80"/>
      <c r="CE7" s="80"/>
      <c r="CF7" s="129"/>
    </row>
    <row r="8" spans="1:84" ht="12.75">
      <c r="A8" s="12">
        <v>1</v>
      </c>
      <c r="B8" s="93">
        <v>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>
        <v>3</v>
      </c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>
        <v>4</v>
      </c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12">
        <v>5</v>
      </c>
      <c r="CA8" s="12">
        <v>7</v>
      </c>
      <c r="CB8" s="12">
        <v>6</v>
      </c>
      <c r="CC8" s="12"/>
      <c r="CD8" s="12">
        <v>7</v>
      </c>
      <c r="CE8" s="12">
        <v>8</v>
      </c>
      <c r="CF8" s="12">
        <v>9</v>
      </c>
    </row>
    <row r="9" spans="1:84" ht="18" customHeight="1">
      <c r="A9" s="17">
        <v>1</v>
      </c>
      <c r="B9" s="141" t="s">
        <v>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3"/>
      <c r="BB9" s="93" t="s">
        <v>3</v>
      </c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4">
        <f>BN10</f>
        <v>11027.64</v>
      </c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25">
        <v>905.22</v>
      </c>
      <c r="CA9" s="25"/>
      <c r="CB9" s="25">
        <f>CB10</f>
        <v>7670.88</v>
      </c>
      <c r="CC9" s="12"/>
      <c r="CD9" s="25"/>
      <c r="CE9" s="25"/>
      <c r="CF9" s="25">
        <f>CF10</f>
        <v>2451.54</v>
      </c>
    </row>
    <row r="10" spans="1:84" ht="12.75">
      <c r="A10" s="108" t="s">
        <v>8</v>
      </c>
      <c r="B10" s="138" t="s">
        <v>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40"/>
      <c r="BB10" s="94">
        <v>0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>
        <f>BZ10+CB10+CD10+CE10+CF10+CA10</f>
        <v>11027.64</v>
      </c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>
        <v>905.22</v>
      </c>
      <c r="CA10" s="94"/>
      <c r="CB10" s="94">
        <v>7670.88</v>
      </c>
      <c r="CC10" s="97"/>
      <c r="CD10" s="94"/>
      <c r="CE10" s="94"/>
      <c r="CF10" s="94">
        <v>2451.54</v>
      </c>
    </row>
    <row r="11" spans="1:84" ht="12.75">
      <c r="A11" s="114"/>
      <c r="B11" s="141" t="s">
        <v>10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3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8"/>
      <c r="CD11" s="94"/>
      <c r="CE11" s="94"/>
      <c r="CF11" s="94"/>
    </row>
    <row r="12" spans="1:84" ht="12.75">
      <c r="A12" s="18" t="s">
        <v>12</v>
      </c>
      <c r="B12" s="78" t="s">
        <v>11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79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25"/>
      <c r="CA12" s="25"/>
      <c r="CB12" s="25"/>
      <c r="CC12" s="25"/>
      <c r="CD12" s="25"/>
      <c r="CE12" s="25"/>
      <c r="CF12" s="25"/>
    </row>
    <row r="13" spans="1:84" ht="12.75">
      <c r="A13" s="108" t="s">
        <v>13</v>
      </c>
      <c r="B13" s="138" t="s">
        <v>14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40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9"/>
      <c r="CD13" s="94"/>
      <c r="CE13" s="94"/>
      <c r="CF13" s="94"/>
    </row>
    <row r="14" spans="1:84" ht="12.75">
      <c r="A14" s="114"/>
      <c r="B14" s="141" t="s">
        <v>15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3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100"/>
      <c r="CD14" s="94"/>
      <c r="CE14" s="94"/>
      <c r="CF14" s="94"/>
    </row>
    <row r="15" spans="1:84" ht="12.75">
      <c r="A15" s="108">
        <v>2</v>
      </c>
      <c r="B15" s="138" t="s">
        <v>16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40"/>
      <c r="BB15" s="94" t="s">
        <v>3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>
        <f>BZ15+CB15+CD15+CE15+CF15+CA15</f>
        <v>1553.9099999999999</v>
      </c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>
        <f>BZ17+BZ22</f>
        <v>127.56</v>
      </c>
      <c r="CA15" s="94"/>
      <c r="CB15" s="94">
        <f>CB17+CB22</f>
        <v>1080.8999999999999</v>
      </c>
      <c r="CC15" s="97"/>
      <c r="CD15" s="94"/>
      <c r="CE15" s="94"/>
      <c r="CF15" s="94">
        <f>CF17+CF22</f>
        <v>345.45000000000005</v>
      </c>
    </row>
    <row r="16" spans="1:84" ht="12.75">
      <c r="A16" s="114"/>
      <c r="B16" s="141" t="s">
        <v>31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3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8"/>
      <c r="CD16" s="94"/>
      <c r="CE16" s="94"/>
      <c r="CF16" s="94"/>
    </row>
    <row r="17" spans="1:84" ht="12.75">
      <c r="A17" s="108" t="s">
        <v>18</v>
      </c>
      <c r="B17" s="138" t="s">
        <v>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40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>
        <f>BZ17+CB17+CE17+CF17+CA17</f>
        <v>1453.65</v>
      </c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>
        <v>119.33</v>
      </c>
      <c r="CA17" s="94"/>
      <c r="CB17" s="94">
        <v>1011.16</v>
      </c>
      <c r="CC17" s="97"/>
      <c r="CD17" s="94"/>
      <c r="CE17" s="94"/>
      <c r="CF17" s="94">
        <v>323.16</v>
      </c>
    </row>
    <row r="18" spans="1:84" ht="12.75">
      <c r="A18" s="111"/>
      <c r="B18" s="148" t="s">
        <v>17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50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152"/>
      <c r="CD18" s="94"/>
      <c r="CE18" s="94"/>
      <c r="CF18" s="94"/>
    </row>
    <row r="19" spans="1:84" ht="12.75">
      <c r="A19" s="114"/>
      <c r="B19" s="141" t="s">
        <v>32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3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8"/>
      <c r="CD19" s="94"/>
      <c r="CE19" s="94"/>
      <c r="CF19" s="94"/>
    </row>
    <row r="20" spans="1:84" ht="12.75">
      <c r="A20" s="108" t="s">
        <v>21</v>
      </c>
      <c r="B20" s="138" t="s">
        <v>19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40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9"/>
      <c r="CD20" s="94"/>
      <c r="CE20" s="94"/>
      <c r="CF20" s="94"/>
    </row>
    <row r="21" spans="1:84" ht="12.75">
      <c r="A21" s="114"/>
      <c r="B21" s="141" t="s">
        <v>20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3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100"/>
      <c r="CD21" s="94"/>
      <c r="CE21" s="94"/>
      <c r="CF21" s="94"/>
    </row>
    <row r="22" spans="1:84" ht="12.75">
      <c r="A22" s="108" t="s">
        <v>24</v>
      </c>
      <c r="B22" s="138" t="s">
        <v>22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40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>
        <f>BZ22+CB22+CF22</f>
        <v>100.25999999999999</v>
      </c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>
        <v>8.23</v>
      </c>
      <c r="CA22" s="94"/>
      <c r="CB22" s="94">
        <v>69.74</v>
      </c>
      <c r="CC22" s="97"/>
      <c r="CD22" s="94"/>
      <c r="CE22" s="94"/>
      <c r="CF22" s="94">
        <v>22.29</v>
      </c>
    </row>
    <row r="23" spans="1:84" ht="12.75">
      <c r="A23" s="114"/>
      <c r="B23" s="141" t="s">
        <v>23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3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8"/>
      <c r="CD23" s="94"/>
      <c r="CE23" s="94"/>
      <c r="CF23" s="94"/>
    </row>
    <row r="24" spans="1:84" ht="16.5" customHeight="1">
      <c r="A24" s="108" t="s">
        <v>25</v>
      </c>
      <c r="B24" s="138" t="s">
        <v>22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5"/>
      <c r="CA24" s="94"/>
      <c r="CB24" s="95"/>
      <c r="CC24" s="99"/>
      <c r="CD24" s="94"/>
      <c r="CE24" s="94"/>
      <c r="CF24" s="94"/>
    </row>
    <row r="25" spans="1:84" ht="69.75" customHeight="1">
      <c r="A25" s="114"/>
      <c r="B25" s="144" t="s">
        <v>180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6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6"/>
      <c r="CA25" s="94"/>
      <c r="CB25" s="96"/>
      <c r="CC25" s="100"/>
      <c r="CD25" s="94"/>
      <c r="CE25" s="94"/>
      <c r="CF25" s="94"/>
    </row>
    <row r="26" spans="1:84" ht="12.75">
      <c r="A26" s="108" t="s">
        <v>26</v>
      </c>
      <c r="B26" s="138" t="s">
        <v>22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40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9"/>
      <c r="CD26" s="94"/>
      <c r="CE26" s="94"/>
      <c r="CF26" s="94"/>
    </row>
    <row r="27" spans="1:84" ht="12.75" customHeight="1">
      <c r="A27" s="114"/>
      <c r="B27" s="141" t="s">
        <v>27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3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100"/>
      <c r="CD27" s="94"/>
      <c r="CE27" s="94"/>
      <c r="CF27" s="94"/>
    </row>
    <row r="28" spans="1:84" ht="12.75">
      <c r="A28" s="108">
        <v>3</v>
      </c>
      <c r="B28" s="138" t="s">
        <v>28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40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>
        <f>BZ28+CB28+CF28</f>
        <v>2556.3999999999996</v>
      </c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>
        <v>209.85</v>
      </c>
      <c r="CA28" s="94"/>
      <c r="CB28" s="94">
        <v>1778.25</v>
      </c>
      <c r="CC28" s="97"/>
      <c r="CD28" s="94"/>
      <c r="CE28" s="94"/>
      <c r="CF28" s="94">
        <v>568.3</v>
      </c>
    </row>
    <row r="29" spans="1:84" ht="12.75">
      <c r="A29" s="114"/>
      <c r="B29" s="141" t="s">
        <v>29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3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8"/>
      <c r="CD29" s="94"/>
      <c r="CE29" s="94"/>
      <c r="CF29" s="94"/>
    </row>
    <row r="30" spans="1:84" s="41" customFormat="1" ht="12.75">
      <c r="A30" s="44"/>
      <c r="B30" s="81" t="s">
        <v>133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3"/>
      <c r="BB30" s="102" t="s">
        <v>3</v>
      </c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>
        <f>BN9+BN15+BN28</f>
        <v>15137.949999999999</v>
      </c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40">
        <f>BZ9+BZ15+BZ28</f>
        <v>1242.6299999999999</v>
      </c>
      <c r="CA30" s="40">
        <f>CA9+CA15+CA28</f>
        <v>0</v>
      </c>
      <c r="CB30" s="40">
        <f>CB9+CB15+CB28</f>
        <v>10530.03</v>
      </c>
      <c r="CC30" s="40"/>
      <c r="CD30" s="40"/>
      <c r="CE30" s="40"/>
      <c r="CF30" s="40">
        <f>CF9+CF15+CF28</f>
        <v>3365.29</v>
      </c>
    </row>
    <row r="31" spans="1:15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77" s="39" customFormat="1" ht="11.25">
      <c r="A32" s="151" t="s">
        <v>33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</row>
    <row r="33" spans="1:77" s="39" customFormat="1" ht="11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</row>
    <row r="34" spans="1:77" s="39" customFormat="1" ht="27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</row>
  </sheetData>
  <sheetProtection/>
  <mergeCells count="138">
    <mergeCell ref="B30:BA30"/>
    <mergeCell ref="BB30:BM30"/>
    <mergeCell ref="BN30:BY30"/>
    <mergeCell ref="A32:BY34"/>
    <mergeCell ref="CB28:CB29"/>
    <mergeCell ref="CC28:CC29"/>
    <mergeCell ref="CD28:CD29"/>
    <mergeCell ref="CE28:CE29"/>
    <mergeCell ref="CF28:CF29"/>
    <mergeCell ref="B29:BA29"/>
    <mergeCell ref="A28:A29"/>
    <mergeCell ref="B28:BA28"/>
    <mergeCell ref="BB28:BM29"/>
    <mergeCell ref="BN28:BY29"/>
    <mergeCell ref="BZ28:BZ29"/>
    <mergeCell ref="CA28:CA29"/>
    <mergeCell ref="CB26:CB27"/>
    <mergeCell ref="CC26:CC27"/>
    <mergeCell ref="CD26:CD27"/>
    <mergeCell ref="CE26:CE27"/>
    <mergeCell ref="CF26:CF27"/>
    <mergeCell ref="B27:BA27"/>
    <mergeCell ref="A26:A27"/>
    <mergeCell ref="B26:BA26"/>
    <mergeCell ref="BB26:BM27"/>
    <mergeCell ref="BN26:BY27"/>
    <mergeCell ref="BZ26:BZ27"/>
    <mergeCell ref="CA26:CA27"/>
    <mergeCell ref="CB24:CB25"/>
    <mergeCell ref="CC24:CC25"/>
    <mergeCell ref="CD24:CD25"/>
    <mergeCell ref="CE24:CE25"/>
    <mergeCell ref="CF24:CF25"/>
    <mergeCell ref="B25:BA25"/>
    <mergeCell ref="A24:A25"/>
    <mergeCell ref="B24:BA24"/>
    <mergeCell ref="BB24:BM25"/>
    <mergeCell ref="BN24:BY25"/>
    <mergeCell ref="BZ24:BZ25"/>
    <mergeCell ref="CA24:CA25"/>
    <mergeCell ref="CB22:CB23"/>
    <mergeCell ref="CC22:CC23"/>
    <mergeCell ref="CD22:CD23"/>
    <mergeCell ref="CE22:CE23"/>
    <mergeCell ref="CF22:CF23"/>
    <mergeCell ref="B23:BA23"/>
    <mergeCell ref="A22:A23"/>
    <mergeCell ref="B22:BA22"/>
    <mergeCell ref="BB22:BM23"/>
    <mergeCell ref="BN22:BY23"/>
    <mergeCell ref="BZ22:BZ23"/>
    <mergeCell ref="CA22:CA23"/>
    <mergeCell ref="CB20:CB21"/>
    <mergeCell ref="CC20:CC21"/>
    <mergeCell ref="CD20:CD21"/>
    <mergeCell ref="CE20:CE21"/>
    <mergeCell ref="CF20:CF21"/>
    <mergeCell ref="B21:BA21"/>
    <mergeCell ref="A20:A21"/>
    <mergeCell ref="B20:BA20"/>
    <mergeCell ref="BB20:BM21"/>
    <mergeCell ref="BN20:BY21"/>
    <mergeCell ref="BZ20:BZ21"/>
    <mergeCell ref="CA20:CA21"/>
    <mergeCell ref="CB17:CB19"/>
    <mergeCell ref="CC17:CC19"/>
    <mergeCell ref="CD17:CD19"/>
    <mergeCell ref="CE17:CE19"/>
    <mergeCell ref="CF17:CF19"/>
    <mergeCell ref="B18:BA18"/>
    <mergeCell ref="B19:BA19"/>
    <mergeCell ref="CD15:CD16"/>
    <mergeCell ref="CE15:CE16"/>
    <mergeCell ref="CF15:CF16"/>
    <mergeCell ref="B16:BA16"/>
    <mergeCell ref="A17:A19"/>
    <mergeCell ref="B17:BA17"/>
    <mergeCell ref="BB17:BM19"/>
    <mergeCell ref="BN17:BY19"/>
    <mergeCell ref="BZ17:BZ19"/>
    <mergeCell ref="CA17:CA19"/>
    <mergeCell ref="CF13:CF14"/>
    <mergeCell ref="B14:BA14"/>
    <mergeCell ref="A15:A16"/>
    <mergeCell ref="B15:BA15"/>
    <mergeCell ref="BB15:BM16"/>
    <mergeCell ref="BN15:BY16"/>
    <mergeCell ref="BZ15:BZ16"/>
    <mergeCell ref="CA15:CA16"/>
    <mergeCell ref="CB15:CB16"/>
    <mergeCell ref="CC15:CC16"/>
    <mergeCell ref="BZ13:BZ14"/>
    <mergeCell ref="CA13:CA14"/>
    <mergeCell ref="CB13:CB14"/>
    <mergeCell ref="CC13:CC14"/>
    <mergeCell ref="CD13:CD14"/>
    <mergeCell ref="CE13:CE14"/>
    <mergeCell ref="B12:BA12"/>
    <mergeCell ref="BB12:BM12"/>
    <mergeCell ref="BN12:BY12"/>
    <mergeCell ref="A13:A14"/>
    <mergeCell ref="B13:BA13"/>
    <mergeCell ref="BB13:BM14"/>
    <mergeCell ref="BN13:BY14"/>
    <mergeCell ref="CB10:CB11"/>
    <mergeCell ref="CC10:CC11"/>
    <mergeCell ref="CD10:CD11"/>
    <mergeCell ref="CE10:CE11"/>
    <mergeCell ref="CF10:CF11"/>
    <mergeCell ref="B11:BA11"/>
    <mergeCell ref="A10:A11"/>
    <mergeCell ref="B10:BA10"/>
    <mergeCell ref="BB10:BM11"/>
    <mergeCell ref="BN10:BY11"/>
    <mergeCell ref="BZ10:BZ11"/>
    <mergeCell ref="CA10:CA11"/>
    <mergeCell ref="B8:BA8"/>
    <mergeCell ref="BB8:BM8"/>
    <mergeCell ref="BN8:BY8"/>
    <mergeCell ref="B9:BA9"/>
    <mergeCell ref="BB9:BM9"/>
    <mergeCell ref="BN9:BY9"/>
    <mergeCell ref="BZ6:BZ7"/>
    <mergeCell ref="CA6:CA7"/>
    <mergeCell ref="CB6:CB7"/>
    <mergeCell ref="CC6:CC7"/>
    <mergeCell ref="CD6:CD7"/>
    <mergeCell ref="CE6:CE7"/>
    <mergeCell ref="A1:CF1"/>
    <mergeCell ref="A2:CF2"/>
    <mergeCell ref="A4:A7"/>
    <mergeCell ref="B4:BA7"/>
    <mergeCell ref="BB4:BM7"/>
    <mergeCell ref="BN4:BY7"/>
    <mergeCell ref="BZ4:CF4"/>
    <mergeCell ref="BZ5:CB5"/>
    <mergeCell ref="CC5:CE5"/>
    <mergeCell ref="CF5:CF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76"/>
  <sheetViews>
    <sheetView tabSelected="1" zoomScalePageLayoutView="0" workbookViewId="0" topLeftCell="A37">
      <selection activeCell="CC72" sqref="CC72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1.62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="1" customFormat="1" ht="15.75"/>
    <row r="2" spans="1:86" s="5" customFormat="1" ht="15.75">
      <c r="A2" s="14" t="s">
        <v>128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55" t="s">
        <v>243</v>
      </c>
    </row>
    <row r="3" spans="1:80" s="7" customFormat="1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6" ht="12.75" customHeight="1">
      <c r="A4" s="117" t="s">
        <v>39</v>
      </c>
      <c r="B4" s="118"/>
      <c r="C4" s="118"/>
      <c r="D4" s="119"/>
      <c r="E4" s="108" t="s">
        <v>4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10"/>
      <c r="AN4" s="117" t="s">
        <v>63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9"/>
      <c r="BD4" s="117" t="s">
        <v>62</v>
      </c>
      <c r="BE4" s="118"/>
      <c r="BF4" s="118"/>
      <c r="BG4" s="118"/>
      <c r="BH4" s="118"/>
      <c r="BI4" s="118"/>
      <c r="BJ4" s="118"/>
      <c r="BK4" s="118"/>
      <c r="BL4" s="118"/>
      <c r="BM4" s="119"/>
      <c r="BN4" s="117" t="s">
        <v>64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9"/>
      <c r="CC4" s="168" t="s">
        <v>66</v>
      </c>
      <c r="CD4" s="168"/>
      <c r="CE4" s="168"/>
      <c r="CF4" s="168"/>
      <c r="CG4" s="168"/>
      <c r="CH4" s="168"/>
    </row>
    <row r="5" spans="1:86" ht="78.75" customHeight="1">
      <c r="A5" s="120"/>
      <c r="B5" s="121"/>
      <c r="C5" s="121"/>
      <c r="D5" s="122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3"/>
      <c r="AN5" s="120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120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2"/>
      <c r="CC5" s="80" t="s">
        <v>36</v>
      </c>
      <c r="CD5" s="80"/>
      <c r="CE5" s="84" t="s">
        <v>46</v>
      </c>
      <c r="CF5" s="85"/>
      <c r="CG5" s="86"/>
      <c r="CH5" s="127" t="s">
        <v>47</v>
      </c>
    </row>
    <row r="6" spans="1:86" ht="12.75" customHeight="1">
      <c r="A6" s="120"/>
      <c r="B6" s="121"/>
      <c r="C6" s="121"/>
      <c r="D6" s="122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2"/>
      <c r="BD6" s="120"/>
      <c r="BE6" s="121"/>
      <c r="BF6" s="121"/>
      <c r="BG6" s="121"/>
      <c r="BH6" s="121"/>
      <c r="BI6" s="121"/>
      <c r="BJ6" s="121"/>
      <c r="BK6" s="121"/>
      <c r="BL6" s="121"/>
      <c r="BM6" s="122"/>
      <c r="BN6" s="120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2"/>
      <c r="CC6" s="169" t="s">
        <v>44</v>
      </c>
      <c r="CD6" s="169" t="s">
        <v>45</v>
      </c>
      <c r="CE6" s="166" t="s">
        <v>83</v>
      </c>
      <c r="CF6" s="169" t="s">
        <v>44</v>
      </c>
      <c r="CG6" s="169" t="s">
        <v>45</v>
      </c>
      <c r="CH6" s="128"/>
    </row>
    <row r="7" spans="1:86" ht="12.75" customHeight="1">
      <c r="A7" s="123"/>
      <c r="B7" s="124"/>
      <c r="C7" s="124"/>
      <c r="D7" s="125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  <c r="AN7" s="123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5"/>
      <c r="BD7" s="123"/>
      <c r="BE7" s="124"/>
      <c r="BF7" s="124"/>
      <c r="BG7" s="124"/>
      <c r="BH7" s="124"/>
      <c r="BI7" s="124"/>
      <c r="BJ7" s="124"/>
      <c r="BK7" s="124"/>
      <c r="BL7" s="124"/>
      <c r="BM7" s="125"/>
      <c r="BN7" s="123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5"/>
      <c r="CC7" s="169"/>
      <c r="CD7" s="169"/>
      <c r="CE7" s="167"/>
      <c r="CF7" s="169"/>
      <c r="CG7" s="169"/>
      <c r="CH7" s="129"/>
    </row>
    <row r="8" spans="1:86" ht="12.75">
      <c r="A8" s="93">
        <v>1</v>
      </c>
      <c r="B8" s="93"/>
      <c r="C8" s="93"/>
      <c r="D8" s="93"/>
      <c r="E8" s="93">
        <v>2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>
        <v>3</v>
      </c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>
        <v>4</v>
      </c>
      <c r="BE8" s="93"/>
      <c r="BF8" s="93"/>
      <c r="BG8" s="93"/>
      <c r="BH8" s="93"/>
      <c r="BI8" s="93"/>
      <c r="BJ8" s="93"/>
      <c r="BK8" s="93"/>
      <c r="BL8" s="93"/>
      <c r="BM8" s="93"/>
      <c r="BN8" s="93" t="s">
        <v>58</v>
      </c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11">
        <v>6</v>
      </c>
      <c r="CD8" s="11">
        <v>7</v>
      </c>
      <c r="CE8" s="11">
        <v>8</v>
      </c>
      <c r="CF8" s="11">
        <v>9</v>
      </c>
      <c r="CG8" s="11">
        <v>10</v>
      </c>
      <c r="CH8" s="11">
        <v>11</v>
      </c>
    </row>
    <row r="9" spans="1:86" s="23" customFormat="1" ht="25.5" customHeight="1">
      <c r="A9" s="80">
        <v>1</v>
      </c>
      <c r="B9" s="80"/>
      <c r="C9" s="80"/>
      <c r="D9" s="80"/>
      <c r="E9" s="103" t="s">
        <v>230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80">
        <v>1</v>
      </c>
      <c r="BE9" s="80"/>
      <c r="BF9" s="80"/>
      <c r="BG9" s="80"/>
      <c r="BH9" s="80"/>
      <c r="BI9" s="80"/>
      <c r="BJ9" s="80"/>
      <c r="BK9" s="80"/>
      <c r="BL9" s="80"/>
      <c r="BM9" s="80"/>
      <c r="BN9" s="132">
        <f>CD9+CH9+CC9</f>
        <v>35464.28</v>
      </c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42">
        <v>2857.22</v>
      </c>
      <c r="CD9" s="73">
        <v>24212.09</v>
      </c>
      <c r="CE9" s="42"/>
      <c r="CF9" s="42"/>
      <c r="CG9" s="42"/>
      <c r="CH9" s="42">
        <v>8394.97</v>
      </c>
    </row>
    <row r="10" spans="1:86" s="23" customFormat="1" ht="25.5" customHeight="1">
      <c r="A10" s="80">
        <v>2</v>
      </c>
      <c r="B10" s="80"/>
      <c r="C10" s="80"/>
      <c r="D10" s="80"/>
      <c r="E10" s="103" t="s">
        <v>231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80">
        <v>1</v>
      </c>
      <c r="BE10" s="80"/>
      <c r="BF10" s="80"/>
      <c r="BG10" s="80"/>
      <c r="BH10" s="80"/>
      <c r="BI10" s="80"/>
      <c r="BJ10" s="80"/>
      <c r="BK10" s="80"/>
      <c r="BL10" s="80"/>
      <c r="BM10" s="80"/>
      <c r="BN10" s="132">
        <f>CD10+CH10+CC10</f>
        <v>0</v>
      </c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42">
        <v>0</v>
      </c>
      <c r="CD10" s="73">
        <v>0</v>
      </c>
      <c r="CE10" s="42"/>
      <c r="CF10" s="42"/>
      <c r="CG10" s="42"/>
      <c r="CH10" s="42"/>
    </row>
    <row r="11" spans="1:86" s="23" customFormat="1" ht="25.5" customHeight="1">
      <c r="A11" s="80">
        <v>3</v>
      </c>
      <c r="B11" s="80"/>
      <c r="C11" s="80"/>
      <c r="D11" s="80"/>
      <c r="E11" s="103" t="s">
        <v>232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80">
        <v>1</v>
      </c>
      <c r="BE11" s="80"/>
      <c r="BF11" s="80"/>
      <c r="BG11" s="80"/>
      <c r="BH11" s="80"/>
      <c r="BI11" s="80"/>
      <c r="BJ11" s="80"/>
      <c r="BK11" s="80"/>
      <c r="BL11" s="80"/>
      <c r="BM11" s="80"/>
      <c r="BN11" s="132">
        <f>CD11+CH11+CC11</f>
        <v>0</v>
      </c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42"/>
      <c r="CD11" s="73"/>
      <c r="CE11" s="66"/>
      <c r="CF11" s="42"/>
      <c r="CG11" s="42"/>
      <c r="CH11" s="42"/>
    </row>
    <row r="12" spans="1:86" s="47" customFormat="1" ht="12.75">
      <c r="A12" s="216" t="s">
        <v>69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8"/>
      <c r="AN12" s="219" t="s">
        <v>3</v>
      </c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 t="s">
        <v>3</v>
      </c>
      <c r="BE12" s="219"/>
      <c r="BF12" s="219"/>
      <c r="BG12" s="219"/>
      <c r="BH12" s="219"/>
      <c r="BI12" s="219"/>
      <c r="BJ12" s="219"/>
      <c r="BK12" s="219"/>
      <c r="BL12" s="219"/>
      <c r="BM12" s="219"/>
      <c r="BN12" s="223">
        <f>CD12+CH12+CC12+CG12</f>
        <v>35464.28</v>
      </c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48">
        <f>CC9+CC11+CC10</f>
        <v>2857.22</v>
      </c>
      <c r="CD12" s="48">
        <f>CD11+CD9+CD10</f>
        <v>24212.09</v>
      </c>
      <c r="CE12" s="48"/>
      <c r="CF12" s="48"/>
      <c r="CG12" s="48"/>
      <c r="CH12" s="48">
        <f>SUM(CH9:CH11)</f>
        <v>8394.97</v>
      </c>
    </row>
    <row r="13" s="1" customFormat="1" ht="15.75"/>
    <row r="14" spans="1:86" s="1" customFormat="1" ht="15.75" customHeight="1" hidden="1">
      <c r="A14" s="14" t="s">
        <v>130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s="1" customFormat="1" ht="15.75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7"/>
      <c r="CD15" s="7"/>
      <c r="CE15" s="7"/>
      <c r="CF15" s="7"/>
      <c r="CG15" s="7"/>
      <c r="CH15" s="7"/>
    </row>
    <row r="16" spans="1:86" s="1" customFormat="1" ht="15.75" hidden="1">
      <c r="A16" s="80" t="s">
        <v>39</v>
      </c>
      <c r="B16" s="80"/>
      <c r="C16" s="80"/>
      <c r="D16" s="80"/>
      <c r="E16" s="93" t="s">
        <v>4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17" t="s">
        <v>63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117" t="s">
        <v>62</v>
      </c>
      <c r="BE16" s="118"/>
      <c r="BF16" s="118"/>
      <c r="BG16" s="118"/>
      <c r="BH16" s="118"/>
      <c r="BI16" s="118"/>
      <c r="BJ16" s="118"/>
      <c r="BK16" s="118"/>
      <c r="BL16" s="118"/>
      <c r="BM16" s="119"/>
      <c r="BN16" s="117" t="s">
        <v>64</v>
      </c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168" t="s">
        <v>66</v>
      </c>
      <c r="CD16" s="168"/>
      <c r="CE16" s="168"/>
      <c r="CF16" s="168"/>
      <c r="CG16" s="168"/>
      <c r="CH16" s="168"/>
    </row>
    <row r="17" spans="1:86" s="1" customFormat="1" ht="80.25" customHeight="1" hidden="1">
      <c r="A17" s="80"/>
      <c r="B17" s="80"/>
      <c r="C17" s="80"/>
      <c r="D17" s="8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12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0"/>
      <c r="BE17" s="121"/>
      <c r="BF17" s="121"/>
      <c r="BG17" s="121"/>
      <c r="BH17" s="121"/>
      <c r="BI17" s="121"/>
      <c r="BJ17" s="121"/>
      <c r="BK17" s="121"/>
      <c r="BL17" s="121"/>
      <c r="BM17" s="122"/>
      <c r="BN17" s="120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2"/>
      <c r="CC17" s="80" t="s">
        <v>36</v>
      </c>
      <c r="CD17" s="80"/>
      <c r="CE17" s="84" t="s">
        <v>46</v>
      </c>
      <c r="CF17" s="85"/>
      <c r="CG17" s="86"/>
      <c r="CH17" s="127" t="s">
        <v>47</v>
      </c>
    </row>
    <row r="18" spans="1:86" s="1" customFormat="1" ht="15.75" hidden="1">
      <c r="A18" s="80"/>
      <c r="B18" s="80"/>
      <c r="C18" s="80"/>
      <c r="D18" s="80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12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0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69" t="s">
        <v>44</v>
      </c>
      <c r="CD18" s="169" t="s">
        <v>45</v>
      </c>
      <c r="CE18" s="166" t="s">
        <v>83</v>
      </c>
      <c r="CF18" s="169" t="s">
        <v>44</v>
      </c>
      <c r="CG18" s="169" t="s">
        <v>45</v>
      </c>
      <c r="CH18" s="128"/>
    </row>
    <row r="19" spans="1:86" s="1" customFormat="1" ht="15.75" hidden="1">
      <c r="A19" s="80"/>
      <c r="B19" s="80"/>
      <c r="C19" s="80"/>
      <c r="D19" s="80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123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123"/>
      <c r="BE19" s="124"/>
      <c r="BF19" s="124"/>
      <c r="BG19" s="124"/>
      <c r="BH19" s="124"/>
      <c r="BI19" s="124"/>
      <c r="BJ19" s="124"/>
      <c r="BK19" s="124"/>
      <c r="BL19" s="124"/>
      <c r="BM19" s="125"/>
      <c r="BN19" s="123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169"/>
      <c r="CD19" s="169"/>
      <c r="CE19" s="167"/>
      <c r="CF19" s="169"/>
      <c r="CG19" s="169"/>
      <c r="CH19" s="129"/>
    </row>
    <row r="20" spans="1:86" s="1" customFormat="1" ht="15.75" hidden="1">
      <c r="A20" s="93">
        <v>1</v>
      </c>
      <c r="B20" s="93"/>
      <c r="C20" s="93"/>
      <c r="D20" s="93"/>
      <c r="E20" s="93">
        <v>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>
        <v>3</v>
      </c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>
        <v>4</v>
      </c>
      <c r="BE20" s="93"/>
      <c r="BF20" s="93"/>
      <c r="BG20" s="93"/>
      <c r="BH20" s="93"/>
      <c r="BI20" s="93"/>
      <c r="BJ20" s="93"/>
      <c r="BK20" s="93"/>
      <c r="BL20" s="93"/>
      <c r="BM20" s="93"/>
      <c r="BN20" s="93" t="s">
        <v>58</v>
      </c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s="1" customFormat="1" ht="15.75" hidden="1">
      <c r="A21" s="170"/>
      <c r="B21" s="170"/>
      <c r="C21" s="170"/>
      <c r="D21" s="170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3"/>
      <c r="CD21" s="13"/>
      <c r="CE21" s="13"/>
      <c r="CF21" s="13"/>
      <c r="CG21" s="13"/>
      <c r="CH21" s="13"/>
    </row>
    <row r="22" spans="1:86" s="1" customFormat="1" ht="15.75" hidden="1">
      <c r="A22" s="170"/>
      <c r="B22" s="170"/>
      <c r="C22" s="170"/>
      <c r="D22" s="170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3"/>
      <c r="CD22" s="13"/>
      <c r="CE22" s="13"/>
      <c r="CF22" s="13"/>
      <c r="CG22" s="13"/>
      <c r="CH22" s="13"/>
    </row>
    <row r="23" spans="1:86" s="1" customFormat="1" ht="15.75" hidden="1">
      <c r="A23" s="160" t="s">
        <v>98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2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 t="s">
        <v>3</v>
      </c>
      <c r="BE23" s="168"/>
      <c r="BF23" s="168"/>
      <c r="BG23" s="168"/>
      <c r="BH23" s="168"/>
      <c r="BI23" s="168"/>
      <c r="BJ23" s="168"/>
      <c r="BK23" s="168"/>
      <c r="BL23" s="168"/>
      <c r="BM23" s="168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3"/>
      <c r="CD23" s="13"/>
      <c r="CE23" s="13"/>
      <c r="CF23" s="13"/>
      <c r="CG23" s="13"/>
      <c r="CH23" s="13"/>
    </row>
    <row r="24" s="1" customFormat="1" ht="15.75" hidden="1"/>
    <row r="25" spans="1:86" s="5" customFormat="1" ht="15.75">
      <c r="A25" s="14" t="s">
        <v>129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0" s="7" customFormat="1" ht="9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6" ht="12.75">
      <c r="A27" s="80" t="s">
        <v>39</v>
      </c>
      <c r="B27" s="80"/>
      <c r="C27" s="80"/>
      <c r="D27" s="80"/>
      <c r="E27" s="93" t="s">
        <v>4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117" t="s">
        <v>63</v>
      </c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  <c r="BD27" s="117" t="s">
        <v>62</v>
      </c>
      <c r="BE27" s="118"/>
      <c r="BF27" s="118"/>
      <c r="BG27" s="118"/>
      <c r="BH27" s="118"/>
      <c r="BI27" s="118"/>
      <c r="BJ27" s="118"/>
      <c r="BK27" s="118"/>
      <c r="BL27" s="118"/>
      <c r="BM27" s="119"/>
      <c r="BN27" s="117" t="s">
        <v>64</v>
      </c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9"/>
      <c r="CC27" s="168" t="s">
        <v>66</v>
      </c>
      <c r="CD27" s="168"/>
      <c r="CE27" s="168"/>
      <c r="CF27" s="168"/>
      <c r="CG27" s="168"/>
      <c r="CH27" s="168"/>
    </row>
    <row r="28" spans="1:86" ht="83.25" customHeight="1">
      <c r="A28" s="80"/>
      <c r="B28" s="80"/>
      <c r="C28" s="80"/>
      <c r="D28" s="80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120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0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2"/>
      <c r="CC28" s="80" t="s">
        <v>36</v>
      </c>
      <c r="CD28" s="80"/>
      <c r="CE28" s="84" t="s">
        <v>46</v>
      </c>
      <c r="CF28" s="85"/>
      <c r="CG28" s="86"/>
      <c r="CH28" s="127" t="s">
        <v>47</v>
      </c>
    </row>
    <row r="29" spans="1:86" ht="12.75" customHeight="1">
      <c r="A29" s="80"/>
      <c r="B29" s="80"/>
      <c r="C29" s="80"/>
      <c r="D29" s="80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120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0"/>
      <c r="BE29" s="121"/>
      <c r="BF29" s="121"/>
      <c r="BG29" s="121"/>
      <c r="BH29" s="121"/>
      <c r="BI29" s="121"/>
      <c r="BJ29" s="121"/>
      <c r="BK29" s="121"/>
      <c r="BL29" s="121"/>
      <c r="BM29" s="122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2"/>
      <c r="CC29" s="169" t="s">
        <v>44</v>
      </c>
      <c r="CD29" s="169" t="s">
        <v>45</v>
      </c>
      <c r="CE29" s="166" t="s">
        <v>83</v>
      </c>
      <c r="CF29" s="169" t="s">
        <v>44</v>
      </c>
      <c r="CG29" s="169" t="s">
        <v>45</v>
      </c>
      <c r="CH29" s="128"/>
    </row>
    <row r="30" spans="1:86" ht="12.75">
      <c r="A30" s="80"/>
      <c r="B30" s="80"/>
      <c r="C30" s="80"/>
      <c r="D30" s="80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123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3"/>
      <c r="BE30" s="124"/>
      <c r="BF30" s="124"/>
      <c r="BG30" s="124"/>
      <c r="BH30" s="124"/>
      <c r="BI30" s="124"/>
      <c r="BJ30" s="124"/>
      <c r="BK30" s="124"/>
      <c r="BL30" s="124"/>
      <c r="BM30" s="125"/>
      <c r="BN30" s="123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5"/>
      <c r="CC30" s="169"/>
      <c r="CD30" s="169"/>
      <c r="CE30" s="167"/>
      <c r="CF30" s="169"/>
      <c r="CG30" s="169"/>
      <c r="CH30" s="129"/>
    </row>
    <row r="31" spans="1:86" ht="12.75">
      <c r="A31" s="93">
        <v>1</v>
      </c>
      <c r="B31" s="93"/>
      <c r="C31" s="93"/>
      <c r="D31" s="93"/>
      <c r="E31" s="93">
        <v>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>
        <v>3</v>
      </c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>
        <v>4</v>
      </c>
      <c r="BE31" s="93"/>
      <c r="BF31" s="93"/>
      <c r="BG31" s="93"/>
      <c r="BH31" s="93"/>
      <c r="BI31" s="93"/>
      <c r="BJ31" s="93"/>
      <c r="BK31" s="93"/>
      <c r="BL31" s="93"/>
      <c r="BM31" s="93"/>
      <c r="BN31" s="93" t="s">
        <v>58</v>
      </c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11">
        <v>6</v>
      </c>
      <c r="CD31" s="11">
        <v>7</v>
      </c>
      <c r="CE31" s="11">
        <v>8</v>
      </c>
      <c r="CF31" s="11">
        <v>9</v>
      </c>
      <c r="CG31" s="11">
        <v>10</v>
      </c>
      <c r="CH31" s="11">
        <v>11</v>
      </c>
    </row>
    <row r="32" spans="1:86" s="24" customFormat="1" ht="17.25" customHeight="1">
      <c r="A32" s="93">
        <v>1</v>
      </c>
      <c r="B32" s="93"/>
      <c r="C32" s="93"/>
      <c r="D32" s="93"/>
      <c r="E32" s="103" t="s">
        <v>233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94">
        <f aca="true" t="shared" si="0" ref="AO32:AO37">BN32</f>
        <v>170282.08</v>
      </c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209">
        <v>1</v>
      </c>
      <c r="BE32" s="209"/>
      <c r="BF32" s="209"/>
      <c r="BG32" s="209"/>
      <c r="BH32" s="209"/>
      <c r="BI32" s="209"/>
      <c r="BJ32" s="209"/>
      <c r="BK32" s="209"/>
      <c r="BL32" s="209"/>
      <c r="BM32" s="209"/>
      <c r="BN32" s="94">
        <f>CD32+CH32+CC32</f>
        <v>170282.08</v>
      </c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25">
        <v>13786.06</v>
      </c>
      <c r="CD32" s="72">
        <v>116823.34</v>
      </c>
      <c r="CE32" s="25"/>
      <c r="CF32" s="25"/>
      <c r="CG32" s="25"/>
      <c r="CH32" s="25">
        <v>39672.68</v>
      </c>
    </row>
    <row r="33" spans="1:86" s="24" customFormat="1" ht="17.25" customHeight="1">
      <c r="A33" s="93">
        <v>2</v>
      </c>
      <c r="B33" s="93"/>
      <c r="C33" s="93"/>
      <c r="D33" s="93"/>
      <c r="E33" s="103" t="s">
        <v>234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94">
        <f t="shared" si="0"/>
        <v>436925.91000000003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209">
        <v>1</v>
      </c>
      <c r="BE33" s="209"/>
      <c r="BF33" s="209"/>
      <c r="BG33" s="209"/>
      <c r="BH33" s="209"/>
      <c r="BI33" s="209"/>
      <c r="BJ33" s="209"/>
      <c r="BK33" s="209"/>
      <c r="BL33" s="209"/>
      <c r="BM33" s="209"/>
      <c r="BN33" s="94">
        <f>SUM(CD33:CH33)+CC33</f>
        <v>436925.91000000003</v>
      </c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25">
        <v>37500.95</v>
      </c>
      <c r="CD33" s="72">
        <v>317783.71</v>
      </c>
      <c r="CE33" s="25"/>
      <c r="CF33" s="25"/>
      <c r="CG33" s="25"/>
      <c r="CH33" s="25">
        <v>81641.25</v>
      </c>
    </row>
    <row r="34" spans="1:86" s="24" customFormat="1" ht="17.25" customHeight="1">
      <c r="A34" s="93">
        <v>3</v>
      </c>
      <c r="B34" s="93"/>
      <c r="C34" s="93"/>
      <c r="D34" s="93"/>
      <c r="E34" s="103" t="s">
        <v>235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94">
        <f t="shared" si="0"/>
        <v>64966.34</v>
      </c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209">
        <v>1</v>
      </c>
      <c r="BE34" s="209"/>
      <c r="BF34" s="209"/>
      <c r="BG34" s="209"/>
      <c r="BH34" s="209"/>
      <c r="BI34" s="209"/>
      <c r="BJ34" s="209"/>
      <c r="BK34" s="209"/>
      <c r="BL34" s="209"/>
      <c r="BM34" s="209"/>
      <c r="BN34" s="94">
        <f>SUM(CD34:CH34)+CC34</f>
        <v>64966.34</v>
      </c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25">
        <v>6857.32</v>
      </c>
      <c r="CD34" s="72">
        <v>58109.02</v>
      </c>
      <c r="CE34" s="53"/>
      <c r="CF34" s="42"/>
      <c r="CG34" s="42"/>
      <c r="CH34" s="25"/>
    </row>
    <row r="35" spans="1:86" s="24" customFormat="1" ht="25.5" customHeight="1">
      <c r="A35" s="93">
        <v>4</v>
      </c>
      <c r="B35" s="93"/>
      <c r="C35" s="93"/>
      <c r="D35" s="93"/>
      <c r="E35" s="202" t="s">
        <v>236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4"/>
      <c r="AO35" s="190">
        <f t="shared" si="0"/>
        <v>15874.42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2"/>
      <c r="BD35" s="206">
        <v>1</v>
      </c>
      <c r="BE35" s="207"/>
      <c r="BF35" s="207"/>
      <c r="BG35" s="207"/>
      <c r="BH35" s="207"/>
      <c r="BI35" s="207"/>
      <c r="BJ35" s="207"/>
      <c r="BK35" s="207"/>
      <c r="BL35" s="207"/>
      <c r="BM35" s="208"/>
      <c r="BN35" s="190">
        <f>CC35+CD35+CH35+CG35</f>
        <v>15874.42</v>
      </c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2"/>
      <c r="CC35" s="25">
        <v>1285.75</v>
      </c>
      <c r="CD35" s="72">
        <v>10895.44</v>
      </c>
      <c r="CE35" s="53"/>
      <c r="CF35" s="25"/>
      <c r="CG35" s="25"/>
      <c r="CH35" s="25">
        <v>3693.23</v>
      </c>
    </row>
    <row r="36" spans="1:86" s="24" customFormat="1" ht="26.25" customHeight="1">
      <c r="A36" s="93">
        <v>5</v>
      </c>
      <c r="B36" s="93"/>
      <c r="C36" s="93"/>
      <c r="D36" s="93"/>
      <c r="E36" s="103" t="s">
        <v>244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94">
        <f>BN36</f>
        <v>18541.059999999998</v>
      </c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209">
        <v>1</v>
      </c>
      <c r="BE36" s="209"/>
      <c r="BF36" s="209"/>
      <c r="BG36" s="209"/>
      <c r="BH36" s="209"/>
      <c r="BI36" s="209"/>
      <c r="BJ36" s="209"/>
      <c r="BK36" s="209"/>
      <c r="BL36" s="209"/>
      <c r="BM36" s="209"/>
      <c r="BN36" s="94">
        <f>CC36+CD36+CG36+CH36</f>
        <v>18541.059999999998</v>
      </c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25">
        <v>1500.04</v>
      </c>
      <c r="CD36" s="72">
        <v>12711.35</v>
      </c>
      <c r="CE36" s="53"/>
      <c r="CF36" s="25"/>
      <c r="CG36" s="25"/>
      <c r="CH36" s="25">
        <v>4329.67</v>
      </c>
    </row>
    <row r="37" spans="1:86" s="24" customFormat="1" ht="44.25" customHeight="1">
      <c r="A37" s="93">
        <v>6</v>
      </c>
      <c r="B37" s="93"/>
      <c r="C37" s="93"/>
      <c r="D37" s="93"/>
      <c r="E37" s="103" t="s">
        <v>245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94">
        <f t="shared" si="0"/>
        <v>1840.33</v>
      </c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209">
        <v>1</v>
      </c>
      <c r="BE37" s="209"/>
      <c r="BF37" s="209"/>
      <c r="BG37" s="209"/>
      <c r="BH37" s="209"/>
      <c r="BI37" s="209"/>
      <c r="BJ37" s="209"/>
      <c r="BK37" s="209"/>
      <c r="BL37" s="209"/>
      <c r="BM37" s="209"/>
      <c r="BN37" s="94">
        <f>SUM(CC37:CH37)</f>
        <v>1840.33</v>
      </c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25">
        <v>142.86</v>
      </c>
      <c r="CD37" s="72">
        <v>1210.6</v>
      </c>
      <c r="CE37" s="53"/>
      <c r="CF37" s="25"/>
      <c r="CG37" s="25"/>
      <c r="CH37" s="25">
        <v>486.87</v>
      </c>
    </row>
    <row r="38" spans="1:86" s="41" customFormat="1" ht="12.75">
      <c r="A38" s="81" t="s">
        <v>237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199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1"/>
      <c r="BD38" s="199" t="s">
        <v>3</v>
      </c>
      <c r="BE38" s="200"/>
      <c r="BF38" s="200"/>
      <c r="BG38" s="200"/>
      <c r="BH38" s="200"/>
      <c r="BI38" s="200"/>
      <c r="BJ38" s="200"/>
      <c r="BK38" s="200"/>
      <c r="BL38" s="200"/>
      <c r="BM38" s="201"/>
      <c r="BN38" s="199">
        <f>SUM(BN32:CB37)</f>
        <v>708430.14</v>
      </c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1"/>
      <c r="CC38" s="40">
        <f>SUM(CC32:CC37)</f>
        <v>61072.979999999996</v>
      </c>
      <c r="CD38" s="40">
        <f>SUM(CD32:CD37)</f>
        <v>517533.46</v>
      </c>
      <c r="CE38" s="40"/>
      <c r="CF38" s="40"/>
      <c r="CG38" s="40">
        <f>SUM(CG37:CG37)</f>
        <v>0</v>
      </c>
      <c r="CH38" s="40">
        <f>SUM(CH32:CH37)</f>
        <v>129823.69999999998</v>
      </c>
    </row>
    <row r="39" s="1" customFormat="1" ht="15.75"/>
    <row r="40" spans="1:86" s="5" customFormat="1" ht="15.75">
      <c r="A40" s="14" t="s">
        <v>130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0" s="7" customFormat="1" ht="9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6" ht="12.75" customHeight="1">
      <c r="A42" s="117" t="s">
        <v>39</v>
      </c>
      <c r="B42" s="118"/>
      <c r="C42" s="118"/>
      <c r="D42" s="119"/>
      <c r="E42" s="108" t="s">
        <v>4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  <c r="AO42" s="117" t="s">
        <v>63</v>
      </c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9"/>
      <c r="BD42" s="117" t="s">
        <v>62</v>
      </c>
      <c r="BE42" s="118"/>
      <c r="BF42" s="118"/>
      <c r="BG42" s="118"/>
      <c r="BH42" s="118"/>
      <c r="BI42" s="118"/>
      <c r="BJ42" s="118"/>
      <c r="BK42" s="118"/>
      <c r="BL42" s="118"/>
      <c r="BM42" s="119"/>
      <c r="BN42" s="117" t="s">
        <v>64</v>
      </c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9"/>
      <c r="CC42" s="157" t="s">
        <v>66</v>
      </c>
      <c r="CD42" s="158"/>
      <c r="CE42" s="158"/>
      <c r="CF42" s="158"/>
      <c r="CG42" s="158"/>
      <c r="CH42" s="159"/>
    </row>
    <row r="43" spans="1:86" ht="83.25" customHeight="1">
      <c r="A43" s="120"/>
      <c r="B43" s="121"/>
      <c r="C43" s="121"/>
      <c r="D43" s="122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120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0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2"/>
      <c r="CC43" s="84" t="s">
        <v>36</v>
      </c>
      <c r="CD43" s="86"/>
      <c r="CE43" s="84" t="s">
        <v>46</v>
      </c>
      <c r="CF43" s="85"/>
      <c r="CG43" s="86"/>
      <c r="CH43" s="127" t="s">
        <v>47</v>
      </c>
    </row>
    <row r="44" spans="1:86" ht="12.75" customHeight="1">
      <c r="A44" s="120"/>
      <c r="B44" s="121"/>
      <c r="C44" s="121"/>
      <c r="D44" s="122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120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0"/>
      <c r="BE44" s="121"/>
      <c r="BF44" s="121"/>
      <c r="BG44" s="121"/>
      <c r="BH44" s="121"/>
      <c r="BI44" s="121"/>
      <c r="BJ44" s="121"/>
      <c r="BK44" s="121"/>
      <c r="BL44" s="121"/>
      <c r="BM44" s="122"/>
      <c r="BN44" s="120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2"/>
      <c r="CC44" s="166" t="s">
        <v>44</v>
      </c>
      <c r="CD44" s="166" t="s">
        <v>45</v>
      </c>
      <c r="CE44" s="166" t="s">
        <v>83</v>
      </c>
      <c r="CF44" s="166" t="s">
        <v>44</v>
      </c>
      <c r="CG44" s="166" t="s">
        <v>45</v>
      </c>
      <c r="CH44" s="128"/>
    </row>
    <row r="45" spans="1:86" ht="12.75">
      <c r="A45" s="123"/>
      <c r="B45" s="124"/>
      <c r="C45" s="124"/>
      <c r="D45" s="125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6"/>
      <c r="AO45" s="123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3"/>
      <c r="BE45" s="124"/>
      <c r="BF45" s="124"/>
      <c r="BG45" s="124"/>
      <c r="BH45" s="124"/>
      <c r="BI45" s="124"/>
      <c r="BJ45" s="124"/>
      <c r="BK45" s="124"/>
      <c r="BL45" s="124"/>
      <c r="BM45" s="125"/>
      <c r="BN45" s="123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5"/>
      <c r="CC45" s="167"/>
      <c r="CD45" s="167"/>
      <c r="CE45" s="167"/>
      <c r="CF45" s="167"/>
      <c r="CG45" s="167"/>
      <c r="CH45" s="129"/>
    </row>
    <row r="46" spans="1:86" ht="12.75">
      <c r="A46" s="88">
        <v>1</v>
      </c>
      <c r="B46" s="107"/>
      <c r="C46" s="107"/>
      <c r="D46" s="89"/>
      <c r="E46" s="88">
        <v>2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89"/>
      <c r="AO46" s="88">
        <v>3</v>
      </c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89"/>
      <c r="BD46" s="88">
        <v>4</v>
      </c>
      <c r="BE46" s="107"/>
      <c r="BF46" s="107"/>
      <c r="BG46" s="107"/>
      <c r="BH46" s="107"/>
      <c r="BI46" s="107"/>
      <c r="BJ46" s="107"/>
      <c r="BK46" s="107"/>
      <c r="BL46" s="107"/>
      <c r="BM46" s="89"/>
      <c r="BN46" s="88" t="s">
        <v>58</v>
      </c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89"/>
      <c r="CC46" s="11">
        <v>6</v>
      </c>
      <c r="CD46" s="11">
        <v>7</v>
      </c>
      <c r="CE46" s="11">
        <v>8</v>
      </c>
      <c r="CF46" s="11">
        <v>9</v>
      </c>
      <c r="CG46" s="11">
        <v>10</v>
      </c>
      <c r="CH46" s="11">
        <v>11</v>
      </c>
    </row>
    <row r="47" spans="1:86" s="24" customFormat="1" ht="26.25" customHeight="1">
      <c r="A47" s="88">
        <v>1</v>
      </c>
      <c r="B47" s="107"/>
      <c r="C47" s="107"/>
      <c r="D47" s="89"/>
      <c r="E47" s="202" t="s">
        <v>238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4"/>
      <c r="AO47" s="190">
        <f>BN47</f>
        <v>3715.45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2"/>
      <c r="BD47" s="206">
        <v>1</v>
      </c>
      <c r="BE47" s="207"/>
      <c r="BF47" s="207"/>
      <c r="BG47" s="207"/>
      <c r="BH47" s="207"/>
      <c r="BI47" s="207"/>
      <c r="BJ47" s="207"/>
      <c r="BK47" s="207"/>
      <c r="BL47" s="207"/>
      <c r="BM47" s="208"/>
      <c r="BN47" s="190">
        <f>SUM(CD47:CH47)+CC47</f>
        <v>3715.45</v>
      </c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2"/>
      <c r="CC47" s="25">
        <v>285.72</v>
      </c>
      <c r="CD47" s="25">
        <v>2421.22</v>
      </c>
      <c r="CE47" s="53"/>
      <c r="CF47" s="25"/>
      <c r="CG47" s="25"/>
      <c r="CH47" s="25">
        <v>1008.51</v>
      </c>
    </row>
    <row r="48" spans="1:86" s="41" customFormat="1" ht="15.75">
      <c r="A48" s="81" t="s">
        <v>239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3"/>
      <c r="AO48" s="199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1"/>
      <c r="BD48" s="199" t="s">
        <v>3</v>
      </c>
      <c r="BE48" s="200"/>
      <c r="BF48" s="200"/>
      <c r="BG48" s="200"/>
      <c r="BH48" s="200"/>
      <c r="BI48" s="200"/>
      <c r="BJ48" s="200"/>
      <c r="BK48" s="200"/>
      <c r="BL48" s="200"/>
      <c r="BM48" s="201"/>
      <c r="BN48" s="199">
        <f>BN47</f>
        <v>3715.45</v>
      </c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1"/>
      <c r="CC48" s="74">
        <f>CC47</f>
        <v>285.72</v>
      </c>
      <c r="CD48" s="40">
        <f>CD47</f>
        <v>2421.22</v>
      </c>
      <c r="CE48" s="40"/>
      <c r="CF48" s="40"/>
      <c r="CG48" s="40"/>
      <c r="CH48" s="40">
        <f>CH47</f>
        <v>1008.51</v>
      </c>
    </row>
    <row r="49" s="1" customFormat="1" ht="15.75"/>
    <row r="50" s="1" customFormat="1" ht="15.75"/>
    <row r="52" spans="1:86" ht="15.75">
      <c r="A52" s="14" t="s">
        <v>132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7"/>
      <c r="CD53" s="7"/>
      <c r="CE53" s="7"/>
      <c r="CF53" s="7"/>
      <c r="CG53" s="7"/>
      <c r="CH53" s="56" t="s">
        <v>243</v>
      </c>
    </row>
    <row r="54" spans="1:86" ht="12.75" customHeight="1">
      <c r="A54" s="117" t="s">
        <v>39</v>
      </c>
      <c r="B54" s="118"/>
      <c r="C54" s="118"/>
      <c r="D54" s="119"/>
      <c r="E54" s="108" t="s">
        <v>4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10"/>
      <c r="AS54" s="108" t="s">
        <v>5</v>
      </c>
      <c r="AT54" s="109"/>
      <c r="AU54" s="109"/>
      <c r="AV54" s="109"/>
      <c r="AW54" s="109"/>
      <c r="AX54" s="109"/>
      <c r="AY54" s="109"/>
      <c r="AZ54" s="109"/>
      <c r="BA54" s="109"/>
      <c r="BB54" s="110"/>
      <c r="BC54" s="117" t="s">
        <v>166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119"/>
      <c r="BN54" s="108" t="s">
        <v>6</v>
      </c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10"/>
      <c r="CC54" s="157" t="s">
        <v>66</v>
      </c>
      <c r="CD54" s="158"/>
      <c r="CE54" s="158"/>
      <c r="CF54" s="158"/>
      <c r="CG54" s="158"/>
      <c r="CH54" s="159"/>
    </row>
    <row r="55" spans="1:86" ht="79.5" customHeight="1">
      <c r="A55" s="120"/>
      <c r="B55" s="121"/>
      <c r="C55" s="121"/>
      <c r="D55" s="122"/>
      <c r="E55" s="111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1"/>
      <c r="AT55" s="112"/>
      <c r="AU55" s="112"/>
      <c r="AV55" s="112"/>
      <c r="AW55" s="112"/>
      <c r="AX55" s="112"/>
      <c r="AY55" s="112"/>
      <c r="AZ55" s="112"/>
      <c r="BA55" s="112"/>
      <c r="BB55" s="113"/>
      <c r="BC55" s="120"/>
      <c r="BD55" s="121"/>
      <c r="BE55" s="121"/>
      <c r="BF55" s="121"/>
      <c r="BG55" s="121"/>
      <c r="BH55" s="121"/>
      <c r="BI55" s="121"/>
      <c r="BJ55" s="121"/>
      <c r="BK55" s="121"/>
      <c r="BL55" s="121"/>
      <c r="BM55" s="122"/>
      <c r="BN55" s="111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3"/>
      <c r="CC55" s="84" t="s">
        <v>36</v>
      </c>
      <c r="CD55" s="86"/>
      <c r="CE55" s="84" t="s">
        <v>46</v>
      </c>
      <c r="CF55" s="85"/>
      <c r="CG55" s="86"/>
      <c r="CH55" s="127" t="s">
        <v>47</v>
      </c>
    </row>
    <row r="56" spans="1:86" ht="12.75" customHeight="1">
      <c r="A56" s="120"/>
      <c r="B56" s="121"/>
      <c r="C56" s="121"/>
      <c r="D56" s="122"/>
      <c r="E56" s="111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3"/>
      <c r="AS56" s="111"/>
      <c r="AT56" s="112"/>
      <c r="AU56" s="112"/>
      <c r="AV56" s="112"/>
      <c r="AW56" s="112"/>
      <c r="AX56" s="112"/>
      <c r="AY56" s="112"/>
      <c r="AZ56" s="112"/>
      <c r="BA56" s="112"/>
      <c r="BB56" s="113"/>
      <c r="BC56" s="120"/>
      <c r="BD56" s="121"/>
      <c r="BE56" s="121"/>
      <c r="BF56" s="121"/>
      <c r="BG56" s="121"/>
      <c r="BH56" s="121"/>
      <c r="BI56" s="121"/>
      <c r="BJ56" s="121"/>
      <c r="BK56" s="121"/>
      <c r="BL56" s="121"/>
      <c r="BM56" s="122"/>
      <c r="BN56" s="111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3"/>
      <c r="CC56" s="166" t="s">
        <v>44</v>
      </c>
      <c r="CD56" s="166" t="s">
        <v>45</v>
      </c>
      <c r="CE56" s="166" t="s">
        <v>83</v>
      </c>
      <c r="CF56" s="166" t="s">
        <v>44</v>
      </c>
      <c r="CG56" s="166" t="s">
        <v>45</v>
      </c>
      <c r="CH56" s="128"/>
    </row>
    <row r="57" spans="1:86" ht="12.75">
      <c r="A57" s="123"/>
      <c r="B57" s="124"/>
      <c r="C57" s="124"/>
      <c r="D57" s="125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114"/>
      <c r="AT57" s="115"/>
      <c r="AU57" s="115"/>
      <c r="AV57" s="115"/>
      <c r="AW57" s="115"/>
      <c r="AX57" s="115"/>
      <c r="AY57" s="115"/>
      <c r="AZ57" s="115"/>
      <c r="BA57" s="115"/>
      <c r="BB57" s="116"/>
      <c r="BC57" s="123"/>
      <c r="BD57" s="124"/>
      <c r="BE57" s="124"/>
      <c r="BF57" s="124"/>
      <c r="BG57" s="124"/>
      <c r="BH57" s="124"/>
      <c r="BI57" s="124"/>
      <c r="BJ57" s="124"/>
      <c r="BK57" s="124"/>
      <c r="BL57" s="124"/>
      <c r="BM57" s="125"/>
      <c r="BN57" s="114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6"/>
      <c r="CC57" s="167"/>
      <c r="CD57" s="167"/>
      <c r="CE57" s="167"/>
      <c r="CF57" s="167"/>
      <c r="CG57" s="167"/>
      <c r="CH57" s="129"/>
    </row>
    <row r="58" spans="1:86" ht="12.75">
      <c r="A58" s="88">
        <v>1</v>
      </c>
      <c r="B58" s="107"/>
      <c r="C58" s="107"/>
      <c r="D58" s="89"/>
      <c r="E58" s="88">
        <v>2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89"/>
      <c r="AS58" s="88">
        <v>3</v>
      </c>
      <c r="AT58" s="107"/>
      <c r="AU58" s="107"/>
      <c r="AV58" s="107"/>
      <c r="AW58" s="107"/>
      <c r="AX58" s="107"/>
      <c r="AY58" s="107"/>
      <c r="AZ58" s="107"/>
      <c r="BA58" s="107"/>
      <c r="BB58" s="89"/>
      <c r="BC58" s="88">
        <v>4</v>
      </c>
      <c r="BD58" s="107"/>
      <c r="BE58" s="107"/>
      <c r="BF58" s="107"/>
      <c r="BG58" s="107"/>
      <c r="BH58" s="107"/>
      <c r="BI58" s="107"/>
      <c r="BJ58" s="107"/>
      <c r="BK58" s="107"/>
      <c r="BL58" s="107"/>
      <c r="BM58" s="89"/>
      <c r="BN58" s="88" t="s">
        <v>58</v>
      </c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89"/>
      <c r="CC58" s="11">
        <v>6</v>
      </c>
      <c r="CD58" s="11">
        <v>7</v>
      </c>
      <c r="CE58" s="11">
        <v>8</v>
      </c>
      <c r="CF58" s="11">
        <v>9</v>
      </c>
      <c r="CG58" s="11">
        <v>10</v>
      </c>
      <c r="CH58" s="11">
        <v>11</v>
      </c>
    </row>
    <row r="59" spans="1:86" ht="12.75" customHeight="1" hidden="1">
      <c r="A59" s="163">
        <v>1</v>
      </c>
      <c r="B59" s="164"/>
      <c r="C59" s="164"/>
      <c r="D59" s="165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5"/>
      <c r="AS59" s="160"/>
      <c r="AT59" s="161"/>
      <c r="AU59" s="161"/>
      <c r="AV59" s="161"/>
      <c r="AW59" s="161"/>
      <c r="AX59" s="161"/>
      <c r="AY59" s="161"/>
      <c r="AZ59" s="161"/>
      <c r="BA59" s="161"/>
      <c r="BB59" s="162"/>
      <c r="BC59" s="255"/>
      <c r="BD59" s="256"/>
      <c r="BE59" s="256"/>
      <c r="BF59" s="256"/>
      <c r="BG59" s="256"/>
      <c r="BH59" s="256"/>
      <c r="BI59" s="256"/>
      <c r="BJ59" s="256"/>
      <c r="BK59" s="256"/>
      <c r="BL59" s="256"/>
      <c r="BM59" s="257"/>
      <c r="BN59" s="160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2"/>
      <c r="CC59" s="13"/>
      <c r="CD59" s="13"/>
      <c r="CE59" s="13"/>
      <c r="CF59" s="13"/>
      <c r="CG59" s="13"/>
      <c r="CH59" s="13"/>
    </row>
    <row r="60" spans="1:86" ht="12.75" customHeight="1" hidden="1">
      <c r="A60" s="163"/>
      <c r="B60" s="164"/>
      <c r="C60" s="164"/>
      <c r="D60" s="165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5"/>
      <c r="AS60" s="160"/>
      <c r="AT60" s="161"/>
      <c r="AU60" s="161"/>
      <c r="AV60" s="161"/>
      <c r="AW60" s="161"/>
      <c r="AX60" s="161"/>
      <c r="AY60" s="161"/>
      <c r="AZ60" s="161"/>
      <c r="BA60" s="161"/>
      <c r="BB60" s="162"/>
      <c r="BC60" s="160"/>
      <c r="BD60" s="161"/>
      <c r="BE60" s="161"/>
      <c r="BF60" s="161"/>
      <c r="BG60" s="161"/>
      <c r="BH60" s="161"/>
      <c r="BI60" s="161"/>
      <c r="BJ60" s="161"/>
      <c r="BK60" s="161"/>
      <c r="BL60" s="161"/>
      <c r="BM60" s="162"/>
      <c r="BN60" s="160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2"/>
      <c r="CC60" s="13"/>
      <c r="CD60" s="13"/>
      <c r="CE60" s="13"/>
      <c r="CF60" s="13"/>
      <c r="CG60" s="13"/>
      <c r="CH60" s="13"/>
    </row>
    <row r="61" spans="1:86" ht="12.75" customHeight="1" hidden="1">
      <c r="A61" s="160" t="s">
        <v>72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  <c r="AS61" s="157" t="s">
        <v>3</v>
      </c>
      <c r="AT61" s="158"/>
      <c r="AU61" s="158"/>
      <c r="AV61" s="158"/>
      <c r="AW61" s="158"/>
      <c r="AX61" s="158"/>
      <c r="AY61" s="158"/>
      <c r="AZ61" s="158"/>
      <c r="BA61" s="158"/>
      <c r="BB61" s="159"/>
      <c r="BC61" s="157" t="s">
        <v>3</v>
      </c>
      <c r="BD61" s="158"/>
      <c r="BE61" s="158"/>
      <c r="BF61" s="158"/>
      <c r="BG61" s="158"/>
      <c r="BH61" s="158"/>
      <c r="BI61" s="158"/>
      <c r="BJ61" s="158"/>
      <c r="BK61" s="158"/>
      <c r="BL61" s="158"/>
      <c r="BM61" s="159"/>
      <c r="BN61" s="160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2"/>
      <c r="CC61" s="13"/>
      <c r="CD61" s="13"/>
      <c r="CE61" s="13"/>
      <c r="CF61" s="13"/>
      <c r="CG61" s="13"/>
      <c r="CH61" s="13"/>
    </row>
    <row r="62" spans="1:86" ht="12.75" customHeight="1" hidden="1">
      <c r="A62" s="163"/>
      <c r="B62" s="164"/>
      <c r="C62" s="164"/>
      <c r="D62" s="165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5"/>
      <c r="AS62" s="160"/>
      <c r="AT62" s="161"/>
      <c r="AU62" s="161"/>
      <c r="AV62" s="161"/>
      <c r="AW62" s="161"/>
      <c r="AX62" s="161"/>
      <c r="AY62" s="161"/>
      <c r="AZ62" s="161"/>
      <c r="BA62" s="161"/>
      <c r="BB62" s="162"/>
      <c r="BC62" s="255"/>
      <c r="BD62" s="256"/>
      <c r="BE62" s="256"/>
      <c r="BF62" s="256"/>
      <c r="BG62" s="256"/>
      <c r="BH62" s="256"/>
      <c r="BI62" s="256"/>
      <c r="BJ62" s="256"/>
      <c r="BK62" s="256"/>
      <c r="BL62" s="256"/>
      <c r="BM62" s="257"/>
      <c r="BN62" s="160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2"/>
      <c r="CC62" s="13"/>
      <c r="CD62" s="13"/>
      <c r="CE62" s="13"/>
      <c r="CF62" s="13"/>
      <c r="CG62" s="13"/>
      <c r="CH62" s="13"/>
    </row>
    <row r="63" spans="1:86" ht="12.75" customHeight="1" hidden="1">
      <c r="A63" s="163"/>
      <c r="B63" s="164"/>
      <c r="C63" s="164"/>
      <c r="D63" s="165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0"/>
      <c r="AT63" s="161"/>
      <c r="AU63" s="161"/>
      <c r="AV63" s="161"/>
      <c r="AW63" s="161"/>
      <c r="AX63" s="161"/>
      <c r="AY63" s="161"/>
      <c r="AZ63" s="161"/>
      <c r="BA63" s="161"/>
      <c r="BB63" s="162"/>
      <c r="BC63" s="160"/>
      <c r="BD63" s="161"/>
      <c r="BE63" s="161"/>
      <c r="BF63" s="161"/>
      <c r="BG63" s="161"/>
      <c r="BH63" s="161"/>
      <c r="BI63" s="161"/>
      <c r="BJ63" s="161"/>
      <c r="BK63" s="161"/>
      <c r="BL63" s="161"/>
      <c r="BM63" s="162"/>
      <c r="BN63" s="160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2"/>
      <c r="CC63" s="13"/>
      <c r="CD63" s="13"/>
      <c r="CE63" s="13"/>
      <c r="CF63" s="13"/>
      <c r="CG63" s="13"/>
      <c r="CH63" s="13"/>
    </row>
    <row r="64" spans="1:86" ht="12.75" customHeight="1" hidden="1">
      <c r="A64" s="160" t="s">
        <v>73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2"/>
      <c r="AS64" s="157" t="s">
        <v>3</v>
      </c>
      <c r="AT64" s="158"/>
      <c r="AU64" s="158"/>
      <c r="AV64" s="158"/>
      <c r="AW64" s="158"/>
      <c r="AX64" s="158"/>
      <c r="AY64" s="158"/>
      <c r="AZ64" s="158"/>
      <c r="BA64" s="158"/>
      <c r="BB64" s="159"/>
      <c r="BC64" s="157" t="s">
        <v>3</v>
      </c>
      <c r="BD64" s="158"/>
      <c r="BE64" s="158"/>
      <c r="BF64" s="158"/>
      <c r="BG64" s="158"/>
      <c r="BH64" s="158"/>
      <c r="BI64" s="158"/>
      <c r="BJ64" s="158"/>
      <c r="BK64" s="158"/>
      <c r="BL64" s="158"/>
      <c r="BM64" s="159"/>
      <c r="BN64" s="160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2"/>
      <c r="CC64" s="13"/>
      <c r="CD64" s="13"/>
      <c r="CE64" s="13"/>
      <c r="CF64" s="13"/>
      <c r="CG64" s="13"/>
      <c r="CH64" s="13"/>
    </row>
    <row r="65" spans="1:86" ht="12.75" customHeight="1" hidden="1">
      <c r="A65" s="163"/>
      <c r="B65" s="164"/>
      <c r="C65" s="164"/>
      <c r="D65" s="165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5"/>
      <c r="AS65" s="160"/>
      <c r="AT65" s="161"/>
      <c r="AU65" s="161"/>
      <c r="AV65" s="161"/>
      <c r="AW65" s="161"/>
      <c r="AX65" s="161"/>
      <c r="AY65" s="161"/>
      <c r="AZ65" s="161"/>
      <c r="BA65" s="161"/>
      <c r="BB65" s="162"/>
      <c r="BC65" s="255"/>
      <c r="BD65" s="256"/>
      <c r="BE65" s="256"/>
      <c r="BF65" s="256"/>
      <c r="BG65" s="256"/>
      <c r="BH65" s="256"/>
      <c r="BI65" s="256"/>
      <c r="BJ65" s="256"/>
      <c r="BK65" s="256"/>
      <c r="BL65" s="256"/>
      <c r="BM65" s="257"/>
      <c r="BN65" s="160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2"/>
      <c r="CC65" s="13"/>
      <c r="CD65" s="13"/>
      <c r="CE65" s="13"/>
      <c r="CF65" s="13"/>
      <c r="CG65" s="13"/>
      <c r="CH65" s="13"/>
    </row>
    <row r="66" spans="1:86" ht="12.75" customHeight="1" hidden="1">
      <c r="A66" s="163"/>
      <c r="B66" s="164"/>
      <c r="C66" s="164"/>
      <c r="D66" s="165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5"/>
      <c r="AS66" s="160"/>
      <c r="AT66" s="161"/>
      <c r="AU66" s="161"/>
      <c r="AV66" s="161"/>
      <c r="AW66" s="161"/>
      <c r="AX66" s="161"/>
      <c r="AY66" s="161"/>
      <c r="AZ66" s="161"/>
      <c r="BA66" s="161"/>
      <c r="BB66" s="162"/>
      <c r="BC66" s="160"/>
      <c r="BD66" s="161"/>
      <c r="BE66" s="161"/>
      <c r="BF66" s="161"/>
      <c r="BG66" s="161"/>
      <c r="BH66" s="161"/>
      <c r="BI66" s="161"/>
      <c r="BJ66" s="161"/>
      <c r="BK66" s="161"/>
      <c r="BL66" s="161"/>
      <c r="BM66" s="162"/>
      <c r="BN66" s="160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2"/>
      <c r="CC66" s="13"/>
      <c r="CD66" s="13"/>
      <c r="CE66" s="13"/>
      <c r="CF66" s="13"/>
      <c r="CG66" s="13"/>
      <c r="CH66" s="13"/>
    </row>
    <row r="67" spans="1:86" ht="12.75" customHeight="1" hidden="1">
      <c r="A67" s="160" t="s">
        <v>74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2"/>
      <c r="AS67" s="157" t="s">
        <v>3</v>
      </c>
      <c r="AT67" s="158"/>
      <c r="AU67" s="158"/>
      <c r="AV67" s="158"/>
      <c r="AW67" s="158"/>
      <c r="AX67" s="158"/>
      <c r="AY67" s="158"/>
      <c r="AZ67" s="158"/>
      <c r="BA67" s="158"/>
      <c r="BB67" s="159"/>
      <c r="BC67" s="157" t="s">
        <v>3</v>
      </c>
      <c r="BD67" s="158"/>
      <c r="BE67" s="158"/>
      <c r="BF67" s="158"/>
      <c r="BG67" s="158"/>
      <c r="BH67" s="158"/>
      <c r="BI67" s="158"/>
      <c r="BJ67" s="158"/>
      <c r="BK67" s="158"/>
      <c r="BL67" s="158"/>
      <c r="BM67" s="159"/>
      <c r="BN67" s="160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2"/>
      <c r="CC67" s="13"/>
      <c r="CD67" s="13"/>
      <c r="CE67" s="13"/>
      <c r="CF67" s="13"/>
      <c r="CG67" s="13"/>
      <c r="CH67" s="13"/>
    </row>
    <row r="68" spans="1:86" ht="12.75" customHeight="1" hidden="1">
      <c r="A68" s="163"/>
      <c r="B68" s="164"/>
      <c r="C68" s="164"/>
      <c r="D68" s="165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5"/>
      <c r="AS68" s="157"/>
      <c r="AT68" s="158"/>
      <c r="AU68" s="158"/>
      <c r="AV68" s="158"/>
      <c r="AW68" s="158"/>
      <c r="AX68" s="158"/>
      <c r="AY68" s="158"/>
      <c r="AZ68" s="158"/>
      <c r="BA68" s="158"/>
      <c r="BB68" s="159"/>
      <c r="BC68" s="258"/>
      <c r="BD68" s="259"/>
      <c r="BE68" s="259"/>
      <c r="BF68" s="259"/>
      <c r="BG68" s="259"/>
      <c r="BH68" s="259"/>
      <c r="BI68" s="259"/>
      <c r="BJ68" s="259"/>
      <c r="BK68" s="259"/>
      <c r="BL68" s="259"/>
      <c r="BM68" s="260"/>
      <c r="BN68" s="258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60"/>
      <c r="CC68" s="49"/>
      <c r="CD68" s="49"/>
      <c r="CE68" s="49"/>
      <c r="CF68" s="49"/>
      <c r="CG68" s="49"/>
      <c r="CH68" s="49"/>
    </row>
    <row r="69" spans="1:86" ht="12.75" customHeight="1" hidden="1">
      <c r="A69" s="163"/>
      <c r="B69" s="164"/>
      <c r="C69" s="164"/>
      <c r="D69" s="165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5"/>
      <c r="AS69" s="157"/>
      <c r="AT69" s="158"/>
      <c r="AU69" s="158"/>
      <c r="AV69" s="158"/>
      <c r="AW69" s="158"/>
      <c r="AX69" s="158"/>
      <c r="AY69" s="158"/>
      <c r="AZ69" s="158"/>
      <c r="BA69" s="158"/>
      <c r="BB69" s="159"/>
      <c r="BC69" s="258"/>
      <c r="BD69" s="259"/>
      <c r="BE69" s="259"/>
      <c r="BF69" s="259"/>
      <c r="BG69" s="259"/>
      <c r="BH69" s="259"/>
      <c r="BI69" s="259"/>
      <c r="BJ69" s="259"/>
      <c r="BK69" s="259"/>
      <c r="BL69" s="259"/>
      <c r="BM69" s="260"/>
      <c r="BN69" s="258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60"/>
      <c r="CC69" s="49"/>
      <c r="CD69" s="49"/>
      <c r="CE69" s="49"/>
      <c r="CF69" s="49"/>
      <c r="CG69" s="49"/>
      <c r="CH69" s="49"/>
    </row>
    <row r="70" spans="1:86" s="47" customFormat="1" ht="12.75" customHeight="1" hidden="1">
      <c r="A70" s="216" t="s">
        <v>75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8"/>
      <c r="AS70" s="261" t="s">
        <v>3</v>
      </c>
      <c r="AT70" s="262"/>
      <c r="AU70" s="262"/>
      <c r="AV70" s="262"/>
      <c r="AW70" s="262"/>
      <c r="AX70" s="262"/>
      <c r="AY70" s="262"/>
      <c r="AZ70" s="262"/>
      <c r="BA70" s="262"/>
      <c r="BB70" s="263"/>
      <c r="BC70" s="264" t="s">
        <v>3</v>
      </c>
      <c r="BD70" s="265"/>
      <c r="BE70" s="265"/>
      <c r="BF70" s="265"/>
      <c r="BG70" s="265"/>
      <c r="BH70" s="265"/>
      <c r="BI70" s="265"/>
      <c r="BJ70" s="265"/>
      <c r="BK70" s="265"/>
      <c r="BL70" s="265"/>
      <c r="BM70" s="266"/>
      <c r="BN70" s="264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6"/>
      <c r="CC70" s="48"/>
      <c r="CD70" s="48"/>
      <c r="CE70" s="48"/>
      <c r="CF70" s="48"/>
      <c r="CG70" s="48"/>
      <c r="CH70" s="48"/>
    </row>
    <row r="71" spans="1:86" s="23" customFormat="1" ht="12.75" customHeight="1">
      <c r="A71" s="84">
        <v>1</v>
      </c>
      <c r="B71" s="85"/>
      <c r="C71" s="85"/>
      <c r="D71" s="86"/>
      <c r="E71" s="202" t="s">
        <v>240</v>
      </c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4"/>
      <c r="AS71" s="267"/>
      <c r="AT71" s="268"/>
      <c r="AU71" s="268"/>
      <c r="AV71" s="268"/>
      <c r="AW71" s="268"/>
      <c r="AX71" s="268"/>
      <c r="AY71" s="268"/>
      <c r="AZ71" s="268"/>
      <c r="BA71" s="268"/>
      <c r="BB71" s="269"/>
      <c r="BC71" s="220"/>
      <c r="BD71" s="221"/>
      <c r="BE71" s="221"/>
      <c r="BF71" s="221"/>
      <c r="BG71" s="221"/>
      <c r="BH71" s="221"/>
      <c r="BI71" s="221"/>
      <c r="BJ71" s="221"/>
      <c r="BK71" s="221"/>
      <c r="BL71" s="221"/>
      <c r="BM71" s="222"/>
      <c r="BN71" s="220">
        <f>SUM(CD71:CH71)+CC71</f>
        <v>13280.850000000002</v>
      </c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2"/>
      <c r="CC71" s="42">
        <v>1071.46</v>
      </c>
      <c r="CD71" s="42">
        <v>9079.53</v>
      </c>
      <c r="CE71" s="42"/>
      <c r="CF71" s="42"/>
      <c r="CG71" s="42"/>
      <c r="CH71" s="42">
        <v>3129.86</v>
      </c>
    </row>
    <row r="72" spans="1:86" s="23" customFormat="1" ht="27" customHeight="1">
      <c r="A72" s="84">
        <v>2</v>
      </c>
      <c r="B72" s="85"/>
      <c r="C72" s="85"/>
      <c r="D72" s="86"/>
      <c r="E72" s="202" t="s">
        <v>241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4"/>
      <c r="AS72" s="267"/>
      <c r="AT72" s="268"/>
      <c r="AU72" s="268"/>
      <c r="AV72" s="268"/>
      <c r="AW72" s="268"/>
      <c r="AX72" s="268"/>
      <c r="AY72" s="268"/>
      <c r="AZ72" s="268"/>
      <c r="BA72" s="268"/>
      <c r="BB72" s="269"/>
      <c r="BC72" s="220"/>
      <c r="BD72" s="221"/>
      <c r="BE72" s="221"/>
      <c r="BF72" s="221"/>
      <c r="BG72" s="221"/>
      <c r="BH72" s="221"/>
      <c r="BI72" s="221"/>
      <c r="BJ72" s="221"/>
      <c r="BK72" s="221"/>
      <c r="BL72" s="221"/>
      <c r="BM72" s="222"/>
      <c r="BN72" s="220">
        <f>CC72+CD72+CH72+CG72</f>
        <v>9878.380000000001</v>
      </c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2"/>
      <c r="CC72" s="42">
        <v>785.72</v>
      </c>
      <c r="CD72" s="42">
        <v>6658.33</v>
      </c>
      <c r="CE72" s="66"/>
      <c r="CF72" s="42"/>
      <c r="CG72" s="42"/>
      <c r="CH72" s="42">
        <v>2434.33</v>
      </c>
    </row>
    <row r="73" spans="1:86" s="47" customFormat="1" ht="15.75" customHeight="1">
      <c r="A73" s="216" t="s">
        <v>76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8"/>
      <c r="AS73" s="261" t="s">
        <v>3</v>
      </c>
      <c r="AT73" s="262"/>
      <c r="AU73" s="262"/>
      <c r="AV73" s="262"/>
      <c r="AW73" s="262"/>
      <c r="AX73" s="262"/>
      <c r="AY73" s="262"/>
      <c r="AZ73" s="262"/>
      <c r="BA73" s="262"/>
      <c r="BB73" s="263"/>
      <c r="BC73" s="264" t="s">
        <v>3</v>
      </c>
      <c r="BD73" s="265"/>
      <c r="BE73" s="265"/>
      <c r="BF73" s="265"/>
      <c r="BG73" s="265"/>
      <c r="BH73" s="265"/>
      <c r="BI73" s="265"/>
      <c r="BJ73" s="265"/>
      <c r="BK73" s="265"/>
      <c r="BL73" s="265"/>
      <c r="BM73" s="266"/>
      <c r="BN73" s="264">
        <f>SUM(BN71:CB72)</f>
        <v>23159.230000000003</v>
      </c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6"/>
      <c r="CC73" s="48">
        <f>SUM(CC59:CC72)</f>
        <v>1857.18</v>
      </c>
      <c r="CD73" s="48">
        <f>SUM(CD71:CD72)</f>
        <v>15737.86</v>
      </c>
      <c r="CE73" s="75"/>
      <c r="CF73" s="48"/>
      <c r="CG73" s="48"/>
      <c r="CH73" s="48">
        <f>SUM(CH71:CH72)</f>
        <v>5564.1900000000005</v>
      </c>
    </row>
    <row r="74" spans="1:86" s="23" customFormat="1" ht="27" customHeight="1">
      <c r="A74" s="84">
        <v>1</v>
      </c>
      <c r="B74" s="85"/>
      <c r="C74" s="85"/>
      <c r="D74" s="86"/>
      <c r="E74" s="202" t="s">
        <v>220</v>
      </c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4"/>
      <c r="AS74" s="267"/>
      <c r="AT74" s="268"/>
      <c r="AU74" s="268"/>
      <c r="AV74" s="268"/>
      <c r="AW74" s="268"/>
      <c r="AX74" s="268"/>
      <c r="AY74" s="268"/>
      <c r="AZ74" s="268"/>
      <c r="BA74" s="268"/>
      <c r="BB74" s="269"/>
      <c r="BC74" s="220"/>
      <c r="BD74" s="221"/>
      <c r="BE74" s="221"/>
      <c r="BF74" s="221"/>
      <c r="BG74" s="221"/>
      <c r="BH74" s="221"/>
      <c r="BI74" s="221"/>
      <c r="BJ74" s="221"/>
      <c r="BK74" s="221"/>
      <c r="BL74" s="221"/>
      <c r="BM74" s="222"/>
      <c r="BN74" s="220">
        <f>CG74</f>
        <v>0</v>
      </c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2"/>
      <c r="CC74" s="42"/>
      <c r="CD74" s="42"/>
      <c r="CE74" s="76"/>
      <c r="CF74" s="42"/>
      <c r="CG74" s="42"/>
      <c r="CH74" s="42"/>
    </row>
    <row r="75" spans="1:86" s="23" customFormat="1" ht="27" customHeight="1">
      <c r="A75" s="84">
        <v>2</v>
      </c>
      <c r="B75" s="85"/>
      <c r="C75" s="85"/>
      <c r="D75" s="86"/>
      <c r="E75" s="202" t="s">
        <v>242</v>
      </c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4"/>
      <c r="AS75" s="267"/>
      <c r="AT75" s="268"/>
      <c r="AU75" s="268"/>
      <c r="AV75" s="268"/>
      <c r="AW75" s="268"/>
      <c r="AX75" s="268"/>
      <c r="AY75" s="268"/>
      <c r="AZ75" s="268"/>
      <c r="BA75" s="268"/>
      <c r="BB75" s="269"/>
      <c r="BC75" s="220"/>
      <c r="BD75" s="221"/>
      <c r="BE75" s="221"/>
      <c r="BF75" s="221"/>
      <c r="BG75" s="221"/>
      <c r="BH75" s="221"/>
      <c r="BI75" s="221"/>
      <c r="BJ75" s="221"/>
      <c r="BK75" s="221"/>
      <c r="BL75" s="221"/>
      <c r="BM75" s="222"/>
      <c r="BN75" s="220">
        <f>CG75</f>
        <v>0</v>
      </c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2"/>
      <c r="CC75" s="42"/>
      <c r="CD75" s="42"/>
      <c r="CE75" s="76"/>
      <c r="CF75" s="42"/>
      <c r="CG75" s="42"/>
      <c r="CH75" s="42"/>
    </row>
    <row r="76" spans="1:86" s="47" customFormat="1" ht="15.75" customHeight="1">
      <c r="A76" s="216" t="s">
        <v>77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8"/>
      <c r="AS76" s="261" t="s">
        <v>3</v>
      </c>
      <c r="AT76" s="262"/>
      <c r="AU76" s="262"/>
      <c r="AV76" s="262"/>
      <c r="AW76" s="262"/>
      <c r="AX76" s="262"/>
      <c r="AY76" s="262"/>
      <c r="AZ76" s="262"/>
      <c r="BA76" s="262"/>
      <c r="BB76" s="263"/>
      <c r="BC76" s="264" t="s">
        <v>3</v>
      </c>
      <c r="BD76" s="265"/>
      <c r="BE76" s="265"/>
      <c r="BF76" s="265"/>
      <c r="BG76" s="265"/>
      <c r="BH76" s="265"/>
      <c r="BI76" s="265"/>
      <c r="BJ76" s="265"/>
      <c r="BK76" s="265"/>
      <c r="BL76" s="265"/>
      <c r="BM76" s="266"/>
      <c r="BN76" s="264">
        <f>BN75+BN74</f>
        <v>0</v>
      </c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6"/>
      <c r="CC76" s="48"/>
      <c r="CD76" s="48"/>
      <c r="CE76" s="48"/>
      <c r="CF76" s="48"/>
      <c r="CG76" s="48"/>
      <c r="CH76" s="48"/>
    </row>
  </sheetData>
  <sheetProtection/>
  <mergeCells count="255">
    <mergeCell ref="A76:AR76"/>
    <mergeCell ref="AS76:BB76"/>
    <mergeCell ref="BC76:BM76"/>
    <mergeCell ref="BN76:CB76"/>
    <mergeCell ref="A74:D74"/>
    <mergeCell ref="E74:AR74"/>
    <mergeCell ref="AS74:BB74"/>
    <mergeCell ref="BC74:BM74"/>
    <mergeCell ref="BN74:CB74"/>
    <mergeCell ref="A75:D75"/>
    <mergeCell ref="E75:AR75"/>
    <mergeCell ref="AS75:BB75"/>
    <mergeCell ref="BC75:BM75"/>
    <mergeCell ref="BN75:CB75"/>
    <mergeCell ref="A72:D72"/>
    <mergeCell ref="E72:AR72"/>
    <mergeCell ref="AS72:BB72"/>
    <mergeCell ref="BC72:BM72"/>
    <mergeCell ref="BN72:CB72"/>
    <mergeCell ref="A73:AR73"/>
    <mergeCell ref="AS73:BB73"/>
    <mergeCell ref="BC73:BM73"/>
    <mergeCell ref="BN73:CB73"/>
    <mergeCell ref="A71:D71"/>
    <mergeCell ref="E71:AR71"/>
    <mergeCell ref="AS71:BB71"/>
    <mergeCell ref="BC71:BM71"/>
    <mergeCell ref="BN71:CB71"/>
    <mergeCell ref="A70:AR70"/>
    <mergeCell ref="AS70:BB70"/>
    <mergeCell ref="BC70:BM70"/>
    <mergeCell ref="BN70:CB70"/>
    <mergeCell ref="A68:D68"/>
    <mergeCell ref="E68:AR68"/>
    <mergeCell ref="AS68:BB68"/>
    <mergeCell ref="BC68:BM68"/>
    <mergeCell ref="BN68:CB68"/>
    <mergeCell ref="A69:D69"/>
    <mergeCell ref="E69:AR69"/>
    <mergeCell ref="AS69:BB69"/>
    <mergeCell ref="BC69:BM69"/>
    <mergeCell ref="BN69:CB69"/>
    <mergeCell ref="A66:D66"/>
    <mergeCell ref="E66:AR66"/>
    <mergeCell ref="AS66:BB66"/>
    <mergeCell ref="BC66:BM66"/>
    <mergeCell ref="BN66:CB66"/>
    <mergeCell ref="A67:AR67"/>
    <mergeCell ref="AS67:BB67"/>
    <mergeCell ref="BC67:BM67"/>
    <mergeCell ref="BN67:CB67"/>
    <mergeCell ref="A64:AR64"/>
    <mergeCell ref="AS64:BB64"/>
    <mergeCell ref="BC64:BM64"/>
    <mergeCell ref="BN64:CB64"/>
    <mergeCell ref="A65:D65"/>
    <mergeCell ref="E65:AR65"/>
    <mergeCell ref="AS65:BB65"/>
    <mergeCell ref="BC65:BM65"/>
    <mergeCell ref="BN65:CB65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0:D60"/>
    <mergeCell ref="E60:AR60"/>
    <mergeCell ref="AS60:BB60"/>
    <mergeCell ref="BC60:BM60"/>
    <mergeCell ref="BN60:CB60"/>
    <mergeCell ref="A61:AR61"/>
    <mergeCell ref="AS61:BB61"/>
    <mergeCell ref="BC61:BM61"/>
    <mergeCell ref="BN61:CB61"/>
    <mergeCell ref="A58:D58"/>
    <mergeCell ref="E58:AR58"/>
    <mergeCell ref="AS58:BB58"/>
    <mergeCell ref="BC58:BM58"/>
    <mergeCell ref="BN58:CB58"/>
    <mergeCell ref="A59:D59"/>
    <mergeCell ref="E59:AR59"/>
    <mergeCell ref="AS59:BB59"/>
    <mergeCell ref="BC59:BM59"/>
    <mergeCell ref="BN59:CB59"/>
    <mergeCell ref="CC54:CH54"/>
    <mergeCell ref="CC55:CD55"/>
    <mergeCell ref="CE55:CG55"/>
    <mergeCell ref="CH55:CH57"/>
    <mergeCell ref="CC56:CC57"/>
    <mergeCell ref="CD56:CD57"/>
    <mergeCell ref="CE56:CE57"/>
    <mergeCell ref="CF56:CF57"/>
    <mergeCell ref="CG56:CG57"/>
    <mergeCell ref="A48:AN48"/>
    <mergeCell ref="AO48:BC48"/>
    <mergeCell ref="BD48:BM48"/>
    <mergeCell ref="BN48:CB48"/>
    <mergeCell ref="A54:D57"/>
    <mergeCell ref="E54:AR57"/>
    <mergeCell ref="AS54:BB57"/>
    <mergeCell ref="BC54:BM57"/>
    <mergeCell ref="BN54:CB57"/>
    <mergeCell ref="A46:D46"/>
    <mergeCell ref="E46:AN46"/>
    <mergeCell ref="AO46:BC46"/>
    <mergeCell ref="BD46:BM46"/>
    <mergeCell ref="BN46:CB46"/>
    <mergeCell ref="A47:D47"/>
    <mergeCell ref="E47:AN47"/>
    <mergeCell ref="AO47:BC47"/>
    <mergeCell ref="BD47:BM47"/>
    <mergeCell ref="BN47:CB47"/>
    <mergeCell ref="CC42:CH42"/>
    <mergeCell ref="CC43:CD43"/>
    <mergeCell ref="CE43:CG43"/>
    <mergeCell ref="CH43:CH45"/>
    <mergeCell ref="CC44:CC45"/>
    <mergeCell ref="CD44:CD45"/>
    <mergeCell ref="CE44:CE45"/>
    <mergeCell ref="CF44:CF45"/>
    <mergeCell ref="CG44:CG45"/>
    <mergeCell ref="A38:AN38"/>
    <mergeCell ref="AO38:BC38"/>
    <mergeCell ref="BD38:BM38"/>
    <mergeCell ref="BN38:CB38"/>
    <mergeCell ref="A42:D45"/>
    <mergeCell ref="E42:AN45"/>
    <mergeCell ref="AO42:BC45"/>
    <mergeCell ref="BD42:BM45"/>
    <mergeCell ref="BN42:CB45"/>
    <mergeCell ref="A37:D37"/>
    <mergeCell ref="E37:AN37"/>
    <mergeCell ref="AO37:BC37"/>
    <mergeCell ref="BD37:BM37"/>
    <mergeCell ref="BN37:CB37"/>
    <mergeCell ref="A35:D35"/>
    <mergeCell ref="E35:AN35"/>
    <mergeCell ref="AO35:BC35"/>
    <mergeCell ref="BD35:BM35"/>
    <mergeCell ref="BN35:CB35"/>
    <mergeCell ref="A36:D36"/>
    <mergeCell ref="E36:AN36"/>
    <mergeCell ref="AO36:BC36"/>
    <mergeCell ref="BD36:BM36"/>
    <mergeCell ref="BN36:CB36"/>
    <mergeCell ref="A33:D33"/>
    <mergeCell ref="E33:AN33"/>
    <mergeCell ref="AO33:BC33"/>
    <mergeCell ref="BD33:BM33"/>
    <mergeCell ref="BN33:CB33"/>
    <mergeCell ref="A34:D34"/>
    <mergeCell ref="E34:AN34"/>
    <mergeCell ref="AO34:BC34"/>
    <mergeCell ref="BD34:BM34"/>
    <mergeCell ref="BN34:CB34"/>
    <mergeCell ref="A31:D31"/>
    <mergeCell ref="E31:AN31"/>
    <mergeCell ref="AO31:BC31"/>
    <mergeCell ref="BD31:BM31"/>
    <mergeCell ref="BN31:CB31"/>
    <mergeCell ref="A32:D32"/>
    <mergeCell ref="E32:AN32"/>
    <mergeCell ref="AO32:BC32"/>
    <mergeCell ref="BD32:BM32"/>
    <mergeCell ref="BN32:CB32"/>
    <mergeCell ref="CC27:CH27"/>
    <mergeCell ref="CC28:CD28"/>
    <mergeCell ref="CE28:CG28"/>
    <mergeCell ref="CH28:CH30"/>
    <mergeCell ref="CC29:CC30"/>
    <mergeCell ref="CD29:CD30"/>
    <mergeCell ref="CE29:CE30"/>
    <mergeCell ref="CF29:CF30"/>
    <mergeCell ref="CG29:CG30"/>
    <mergeCell ref="A23:AN23"/>
    <mergeCell ref="AO23:BC23"/>
    <mergeCell ref="BD23:BM23"/>
    <mergeCell ref="BN23:CB23"/>
    <mergeCell ref="A27:D30"/>
    <mergeCell ref="E27:AN30"/>
    <mergeCell ref="AO27:BC30"/>
    <mergeCell ref="BD27:BM30"/>
    <mergeCell ref="BN27:CB30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BD22:BM22"/>
    <mergeCell ref="BN22:CB22"/>
    <mergeCell ref="CD18:CD19"/>
    <mergeCell ref="CE18:CE19"/>
    <mergeCell ref="CF18:CF19"/>
    <mergeCell ref="BN16:CB19"/>
    <mergeCell ref="CC16:CH16"/>
    <mergeCell ref="CC17:CD17"/>
    <mergeCell ref="CE17:CG17"/>
    <mergeCell ref="CG18:CG19"/>
    <mergeCell ref="A20:D20"/>
    <mergeCell ref="E20:AN20"/>
    <mergeCell ref="AO20:BC20"/>
    <mergeCell ref="BD20:BM20"/>
    <mergeCell ref="BN20:CB20"/>
    <mergeCell ref="A16:D19"/>
    <mergeCell ref="E16:AN19"/>
    <mergeCell ref="AO16:BC19"/>
    <mergeCell ref="BD16:BM19"/>
    <mergeCell ref="CH17:CH19"/>
    <mergeCell ref="CC18:CC19"/>
    <mergeCell ref="A11:D11"/>
    <mergeCell ref="E11:AM11"/>
    <mergeCell ref="AN11:BC11"/>
    <mergeCell ref="BD11:BM11"/>
    <mergeCell ref="BN11:CB11"/>
    <mergeCell ref="A12:AM12"/>
    <mergeCell ref="AN12:BC12"/>
    <mergeCell ref="BD12:BM12"/>
    <mergeCell ref="BN12:CB12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CD6:CD7"/>
    <mergeCell ref="CE6:CE7"/>
    <mergeCell ref="CF6:CF7"/>
    <mergeCell ref="CG6:CG7"/>
    <mergeCell ref="A8:D8"/>
    <mergeCell ref="E8:AM8"/>
    <mergeCell ref="AN8:BC8"/>
    <mergeCell ref="BD8:BM8"/>
    <mergeCell ref="BN8:CB8"/>
    <mergeCell ref="A4:D7"/>
    <mergeCell ref="E4:AM7"/>
    <mergeCell ref="AN4:BC7"/>
    <mergeCell ref="BD4:BM7"/>
    <mergeCell ref="BN4:CB7"/>
    <mergeCell ref="CC4:CH4"/>
    <mergeCell ref="CC5:CD5"/>
    <mergeCell ref="CE5:CG5"/>
    <mergeCell ref="CH5:CH7"/>
    <mergeCell ref="CC6:C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F97"/>
  <sheetViews>
    <sheetView zoomScalePageLayoutView="0" workbookViewId="0" topLeftCell="A67">
      <selection activeCell="CA93" sqref="CA93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pans="1:84" s="27" customFormat="1" ht="15.75">
      <c r="A1" s="32" t="s">
        <v>135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="35" customFormat="1" ht="15" customHeight="1"/>
    <row r="3" spans="1:84" ht="16.5" customHeight="1">
      <c r="A3" s="117" t="s">
        <v>39</v>
      </c>
      <c r="B3" s="117" t="s">
        <v>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9"/>
      <c r="AG3" s="117" t="s">
        <v>50</v>
      </c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9"/>
      <c r="AU3" s="117" t="s">
        <v>51</v>
      </c>
      <c r="AV3" s="118"/>
      <c r="AW3" s="118"/>
      <c r="AX3" s="118"/>
      <c r="AY3" s="118"/>
      <c r="AZ3" s="118"/>
      <c r="BA3" s="118"/>
      <c r="BB3" s="118"/>
      <c r="BC3" s="119"/>
      <c r="BD3" s="117" t="s">
        <v>52</v>
      </c>
      <c r="BE3" s="118"/>
      <c r="BF3" s="118"/>
      <c r="BG3" s="118"/>
      <c r="BH3" s="118"/>
      <c r="BI3" s="118"/>
      <c r="BJ3" s="118"/>
      <c r="BK3" s="118"/>
      <c r="BL3" s="119"/>
      <c r="BM3" s="117" t="s">
        <v>53</v>
      </c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9"/>
      <c r="BZ3" s="93" t="s">
        <v>66</v>
      </c>
      <c r="CA3" s="93"/>
      <c r="CB3" s="93"/>
      <c r="CC3" s="93"/>
      <c r="CD3" s="93"/>
      <c r="CE3" s="93"/>
      <c r="CF3" s="93"/>
    </row>
    <row r="4" spans="1:84" ht="81" customHeight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120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2"/>
      <c r="AU4" s="120"/>
      <c r="AV4" s="121"/>
      <c r="AW4" s="121"/>
      <c r="AX4" s="121"/>
      <c r="AY4" s="121"/>
      <c r="AZ4" s="121"/>
      <c r="BA4" s="121"/>
      <c r="BB4" s="121"/>
      <c r="BC4" s="122"/>
      <c r="BD4" s="120"/>
      <c r="BE4" s="121"/>
      <c r="BF4" s="121"/>
      <c r="BG4" s="121"/>
      <c r="BH4" s="121"/>
      <c r="BI4" s="121"/>
      <c r="BJ4" s="121"/>
      <c r="BK4" s="121"/>
      <c r="BL4" s="122"/>
      <c r="BM4" s="120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2"/>
      <c r="BZ4" s="80" t="s">
        <v>36</v>
      </c>
      <c r="CA4" s="80"/>
      <c r="CB4" s="80"/>
      <c r="CC4" s="84" t="s">
        <v>46</v>
      </c>
      <c r="CD4" s="85"/>
      <c r="CE4" s="86"/>
      <c r="CF4" s="127" t="s">
        <v>47</v>
      </c>
    </row>
    <row r="5" spans="1:84" ht="14.25" customHeight="1">
      <c r="A5" s="1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120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2"/>
      <c r="AU5" s="120"/>
      <c r="AV5" s="121"/>
      <c r="AW5" s="121"/>
      <c r="AX5" s="121"/>
      <c r="AY5" s="121"/>
      <c r="AZ5" s="121"/>
      <c r="BA5" s="121"/>
      <c r="BB5" s="121"/>
      <c r="BC5" s="122"/>
      <c r="BD5" s="120"/>
      <c r="BE5" s="121"/>
      <c r="BF5" s="121"/>
      <c r="BG5" s="121"/>
      <c r="BH5" s="121"/>
      <c r="BI5" s="121"/>
      <c r="BJ5" s="121"/>
      <c r="BK5" s="121"/>
      <c r="BL5" s="122"/>
      <c r="BM5" s="120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2"/>
      <c r="BZ5" s="80" t="s">
        <v>44</v>
      </c>
      <c r="CA5" s="10"/>
      <c r="CB5" s="80" t="s">
        <v>45</v>
      </c>
      <c r="CC5" s="127" t="s">
        <v>83</v>
      </c>
      <c r="CD5" s="80" t="s">
        <v>44</v>
      </c>
      <c r="CE5" s="80" t="s">
        <v>45</v>
      </c>
      <c r="CF5" s="128"/>
    </row>
    <row r="6" spans="1:84" ht="16.5" customHeight="1">
      <c r="A6" s="123"/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12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5"/>
      <c r="AU6" s="123"/>
      <c r="AV6" s="124"/>
      <c r="AW6" s="124"/>
      <c r="AX6" s="124"/>
      <c r="AY6" s="124"/>
      <c r="AZ6" s="124"/>
      <c r="BA6" s="124"/>
      <c r="BB6" s="124"/>
      <c r="BC6" s="125"/>
      <c r="BD6" s="123"/>
      <c r="BE6" s="124"/>
      <c r="BF6" s="124"/>
      <c r="BG6" s="124"/>
      <c r="BH6" s="124"/>
      <c r="BI6" s="124"/>
      <c r="BJ6" s="124"/>
      <c r="BK6" s="124"/>
      <c r="BL6" s="125"/>
      <c r="BM6" s="123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5"/>
      <c r="BZ6" s="80"/>
      <c r="CA6" s="10"/>
      <c r="CB6" s="80"/>
      <c r="CC6" s="129"/>
      <c r="CD6" s="80"/>
      <c r="CE6" s="80"/>
      <c r="CF6" s="129"/>
    </row>
    <row r="7" spans="1:84" ht="12.75">
      <c r="A7" s="12">
        <v>1</v>
      </c>
      <c r="B7" s="93">
        <v>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>
        <v>3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>
        <v>4</v>
      </c>
      <c r="AV7" s="93"/>
      <c r="AW7" s="93"/>
      <c r="AX7" s="93"/>
      <c r="AY7" s="93"/>
      <c r="AZ7" s="93"/>
      <c r="BA7" s="93"/>
      <c r="BB7" s="93"/>
      <c r="BC7" s="93"/>
      <c r="BD7" s="93">
        <v>5</v>
      </c>
      <c r="BE7" s="93"/>
      <c r="BF7" s="93"/>
      <c r="BG7" s="93"/>
      <c r="BH7" s="93"/>
      <c r="BI7" s="93"/>
      <c r="BJ7" s="93"/>
      <c r="BK7" s="93"/>
      <c r="BL7" s="93"/>
      <c r="BM7" s="93" t="s">
        <v>54</v>
      </c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12">
        <v>7</v>
      </c>
      <c r="CA7" s="12"/>
      <c r="CB7" s="12">
        <v>8</v>
      </c>
      <c r="CC7" s="12">
        <v>9</v>
      </c>
      <c r="CD7" s="12">
        <v>10</v>
      </c>
      <c r="CE7" s="12">
        <v>11</v>
      </c>
      <c r="CF7" s="12">
        <v>12</v>
      </c>
    </row>
    <row r="8" spans="1:84" ht="12.75">
      <c r="A8" s="12">
        <v>1</v>
      </c>
      <c r="B8" s="130" t="s">
        <v>191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25">
        <v>7000</v>
      </c>
      <c r="CA8" s="25"/>
      <c r="CB8" s="25"/>
      <c r="CC8" s="25"/>
      <c r="CD8" s="25"/>
      <c r="CE8" s="25"/>
      <c r="CF8" s="25"/>
    </row>
    <row r="9" spans="1:84" s="41" customFormat="1" ht="12.75">
      <c r="A9" s="81" t="s">
        <v>79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101" t="s">
        <v>3</v>
      </c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 t="s">
        <v>3</v>
      </c>
      <c r="AV9" s="101"/>
      <c r="AW9" s="101"/>
      <c r="AX9" s="101"/>
      <c r="AY9" s="101"/>
      <c r="AZ9" s="101"/>
      <c r="BA9" s="101"/>
      <c r="BB9" s="101"/>
      <c r="BC9" s="101"/>
      <c r="BD9" s="101" t="s">
        <v>3</v>
      </c>
      <c r="BE9" s="101"/>
      <c r="BF9" s="101"/>
      <c r="BG9" s="101"/>
      <c r="BH9" s="101"/>
      <c r="BI9" s="101"/>
      <c r="BJ9" s="101"/>
      <c r="BK9" s="101"/>
      <c r="BL9" s="101"/>
      <c r="BM9" s="102">
        <f>SUM(BM8:BM8)</f>
        <v>0</v>
      </c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40">
        <f aca="true" t="shared" si="0" ref="BZ9:CF9">SUM(BZ8:BZ8)</f>
        <v>7000</v>
      </c>
      <c r="CA9" s="40"/>
      <c r="CB9" s="40">
        <f t="shared" si="0"/>
        <v>0</v>
      </c>
      <c r="CC9" s="40">
        <f t="shared" si="0"/>
        <v>0</v>
      </c>
      <c r="CD9" s="40">
        <f t="shared" si="0"/>
        <v>0</v>
      </c>
      <c r="CE9" s="40">
        <f t="shared" si="0"/>
        <v>0</v>
      </c>
      <c r="CF9" s="40">
        <f t="shared" si="0"/>
        <v>0</v>
      </c>
    </row>
    <row r="10" spans="1:84" ht="12.75">
      <c r="A10" s="12">
        <v>1</v>
      </c>
      <c r="B10" s="130" t="s">
        <v>192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25">
        <v>30000</v>
      </c>
      <c r="CA10" s="25"/>
      <c r="CB10" s="25"/>
      <c r="CC10" s="25"/>
      <c r="CD10" s="25"/>
      <c r="CE10" s="25"/>
      <c r="CF10" s="25"/>
    </row>
    <row r="11" spans="1:84" s="41" customFormat="1" ht="12.75">
      <c r="A11" s="81" t="s">
        <v>70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  <c r="AG11" s="101" t="s">
        <v>3</v>
      </c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 t="s">
        <v>3</v>
      </c>
      <c r="AV11" s="101"/>
      <c r="AW11" s="101"/>
      <c r="AX11" s="101"/>
      <c r="AY11" s="101"/>
      <c r="AZ11" s="101"/>
      <c r="BA11" s="101"/>
      <c r="BB11" s="101"/>
      <c r="BC11" s="101"/>
      <c r="BD11" s="101" t="s">
        <v>3</v>
      </c>
      <c r="BE11" s="101"/>
      <c r="BF11" s="101"/>
      <c r="BG11" s="101"/>
      <c r="BH11" s="101"/>
      <c r="BI11" s="101"/>
      <c r="BJ11" s="101"/>
      <c r="BK11" s="101"/>
      <c r="BL11" s="101"/>
      <c r="BM11" s="102">
        <f>SUM(BM10:BM10)</f>
        <v>0</v>
      </c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40">
        <f aca="true" t="shared" si="1" ref="BZ11:CF11">SUM(BZ10:BZ10)</f>
        <v>30000</v>
      </c>
      <c r="CA11" s="40"/>
      <c r="CB11" s="40">
        <f t="shared" si="1"/>
        <v>0</v>
      </c>
      <c r="CC11" s="40">
        <f t="shared" si="1"/>
        <v>0</v>
      </c>
      <c r="CD11" s="40">
        <f t="shared" si="1"/>
        <v>0</v>
      </c>
      <c r="CE11" s="40">
        <f t="shared" si="1"/>
        <v>0</v>
      </c>
      <c r="CF11" s="40">
        <f t="shared" si="1"/>
        <v>0</v>
      </c>
    </row>
    <row r="12" s="33" customFormat="1" ht="15.75"/>
    <row r="13" s="33" customFormat="1" ht="15.75"/>
    <row r="14" s="33" customFormat="1" ht="15.75"/>
    <row r="15" s="33" customFormat="1" ht="15.75"/>
    <row r="16" spans="1:84" s="27" customFormat="1" ht="15.75">
      <c r="A16" s="32" t="s">
        <v>136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</row>
    <row r="17" s="35" customFormat="1" ht="15" customHeight="1"/>
    <row r="18" spans="1:84" ht="16.5" customHeight="1">
      <c r="A18" s="133" t="s">
        <v>39</v>
      </c>
      <c r="B18" s="108" t="s">
        <v>4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17" t="s">
        <v>55</v>
      </c>
      <c r="AH18" s="118"/>
      <c r="AI18" s="118"/>
      <c r="AJ18" s="118"/>
      <c r="AK18" s="118"/>
      <c r="AL18" s="118"/>
      <c r="AM18" s="118"/>
      <c r="AN18" s="118"/>
      <c r="AO18" s="118"/>
      <c r="AP18" s="118"/>
      <c r="AQ18" s="119"/>
      <c r="AR18" s="117" t="s">
        <v>56</v>
      </c>
      <c r="AS18" s="118"/>
      <c r="AT18" s="118"/>
      <c r="AU18" s="118"/>
      <c r="AV18" s="118"/>
      <c r="AW18" s="118"/>
      <c r="AX18" s="118"/>
      <c r="AY18" s="118"/>
      <c r="AZ18" s="118"/>
      <c r="BA18" s="119"/>
      <c r="BB18" s="117" t="s">
        <v>57</v>
      </c>
      <c r="BC18" s="118"/>
      <c r="BD18" s="118"/>
      <c r="BE18" s="118"/>
      <c r="BF18" s="118"/>
      <c r="BG18" s="118"/>
      <c r="BH18" s="118"/>
      <c r="BI18" s="118"/>
      <c r="BJ18" s="118"/>
      <c r="BK18" s="118"/>
      <c r="BL18" s="119"/>
      <c r="BM18" s="117" t="s">
        <v>6</v>
      </c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93" t="s">
        <v>66</v>
      </c>
      <c r="CA18" s="93"/>
      <c r="CB18" s="93"/>
      <c r="CC18" s="93"/>
      <c r="CD18" s="93"/>
      <c r="CE18" s="93"/>
      <c r="CF18" s="93"/>
    </row>
    <row r="19" spans="1:84" ht="77.25" customHeight="1">
      <c r="A19" s="134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  <c r="AG19" s="120"/>
      <c r="AH19" s="121"/>
      <c r="AI19" s="121"/>
      <c r="AJ19" s="121"/>
      <c r="AK19" s="121"/>
      <c r="AL19" s="121"/>
      <c r="AM19" s="121"/>
      <c r="AN19" s="121"/>
      <c r="AO19" s="121"/>
      <c r="AP19" s="121"/>
      <c r="AQ19" s="122"/>
      <c r="AR19" s="120"/>
      <c r="AS19" s="121"/>
      <c r="AT19" s="121"/>
      <c r="AU19" s="121"/>
      <c r="AV19" s="121"/>
      <c r="AW19" s="121"/>
      <c r="AX19" s="121"/>
      <c r="AY19" s="121"/>
      <c r="AZ19" s="121"/>
      <c r="BA19" s="122"/>
      <c r="BB19" s="120"/>
      <c r="BC19" s="121"/>
      <c r="BD19" s="121"/>
      <c r="BE19" s="121"/>
      <c r="BF19" s="121"/>
      <c r="BG19" s="121"/>
      <c r="BH19" s="121"/>
      <c r="BI19" s="121"/>
      <c r="BJ19" s="121"/>
      <c r="BK19" s="121"/>
      <c r="BL19" s="122"/>
      <c r="BM19" s="120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  <c r="BZ19" s="80" t="s">
        <v>36</v>
      </c>
      <c r="CA19" s="80"/>
      <c r="CB19" s="80"/>
      <c r="CC19" s="84" t="s">
        <v>46</v>
      </c>
      <c r="CD19" s="85"/>
      <c r="CE19" s="86"/>
      <c r="CF19" s="127" t="s">
        <v>47</v>
      </c>
    </row>
    <row r="20" spans="1:84" ht="12.75" customHeight="1">
      <c r="A20" s="134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120"/>
      <c r="AH20" s="121"/>
      <c r="AI20" s="121"/>
      <c r="AJ20" s="121"/>
      <c r="AK20" s="121"/>
      <c r="AL20" s="121"/>
      <c r="AM20" s="121"/>
      <c r="AN20" s="121"/>
      <c r="AO20" s="121"/>
      <c r="AP20" s="121"/>
      <c r="AQ20" s="122"/>
      <c r="AR20" s="120"/>
      <c r="AS20" s="121"/>
      <c r="AT20" s="121"/>
      <c r="AU20" s="121"/>
      <c r="AV20" s="121"/>
      <c r="AW20" s="121"/>
      <c r="AX20" s="121"/>
      <c r="AY20" s="121"/>
      <c r="AZ20" s="121"/>
      <c r="BA20" s="122"/>
      <c r="BB20" s="120"/>
      <c r="BC20" s="121"/>
      <c r="BD20" s="121"/>
      <c r="BE20" s="121"/>
      <c r="BF20" s="121"/>
      <c r="BG20" s="121"/>
      <c r="BH20" s="121"/>
      <c r="BI20" s="121"/>
      <c r="BJ20" s="121"/>
      <c r="BK20" s="121"/>
      <c r="BL20" s="122"/>
      <c r="BM20" s="120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  <c r="BZ20" s="80" t="s">
        <v>44</v>
      </c>
      <c r="CA20" s="10"/>
      <c r="CB20" s="80" t="s">
        <v>45</v>
      </c>
      <c r="CC20" s="127" t="s">
        <v>83</v>
      </c>
      <c r="CD20" s="80" t="s">
        <v>44</v>
      </c>
      <c r="CE20" s="80" t="s">
        <v>45</v>
      </c>
      <c r="CF20" s="128"/>
    </row>
    <row r="21" spans="1:84" ht="12.75" customHeight="1">
      <c r="A21" s="135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123"/>
      <c r="AH21" s="124"/>
      <c r="AI21" s="124"/>
      <c r="AJ21" s="124"/>
      <c r="AK21" s="124"/>
      <c r="AL21" s="124"/>
      <c r="AM21" s="124"/>
      <c r="AN21" s="124"/>
      <c r="AO21" s="124"/>
      <c r="AP21" s="124"/>
      <c r="AQ21" s="125"/>
      <c r="AR21" s="123"/>
      <c r="AS21" s="124"/>
      <c r="AT21" s="124"/>
      <c r="AU21" s="124"/>
      <c r="AV21" s="124"/>
      <c r="AW21" s="124"/>
      <c r="AX21" s="124"/>
      <c r="AY21" s="124"/>
      <c r="AZ21" s="124"/>
      <c r="BA21" s="125"/>
      <c r="BB21" s="123"/>
      <c r="BC21" s="124"/>
      <c r="BD21" s="124"/>
      <c r="BE21" s="124"/>
      <c r="BF21" s="124"/>
      <c r="BG21" s="124"/>
      <c r="BH21" s="124"/>
      <c r="BI21" s="124"/>
      <c r="BJ21" s="124"/>
      <c r="BK21" s="124"/>
      <c r="BL21" s="125"/>
      <c r="BM21" s="123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5"/>
      <c r="BZ21" s="80"/>
      <c r="CA21" s="10"/>
      <c r="CB21" s="80"/>
      <c r="CC21" s="129"/>
      <c r="CD21" s="80"/>
      <c r="CE21" s="80"/>
      <c r="CF21" s="129"/>
    </row>
    <row r="22" spans="1:84" ht="12.75">
      <c r="A22" s="12">
        <v>1</v>
      </c>
      <c r="B22" s="93">
        <v>2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>
        <v>3</v>
      </c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>
        <v>4</v>
      </c>
      <c r="AS22" s="93"/>
      <c r="AT22" s="93"/>
      <c r="AU22" s="93"/>
      <c r="AV22" s="93"/>
      <c r="AW22" s="93"/>
      <c r="AX22" s="93"/>
      <c r="AY22" s="93"/>
      <c r="AZ22" s="93"/>
      <c r="BA22" s="93"/>
      <c r="BB22" s="93">
        <v>5</v>
      </c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 t="s">
        <v>54</v>
      </c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12">
        <v>7</v>
      </c>
      <c r="CA22" s="12"/>
      <c r="CB22" s="12">
        <v>8</v>
      </c>
      <c r="CC22" s="12">
        <v>9</v>
      </c>
      <c r="CD22" s="12">
        <v>10</v>
      </c>
      <c r="CE22" s="12">
        <v>11</v>
      </c>
      <c r="CF22" s="12">
        <v>12</v>
      </c>
    </row>
    <row r="23" spans="1:84" ht="15.75" customHeight="1">
      <c r="A23" s="12">
        <v>1</v>
      </c>
      <c r="B23" s="130" t="s">
        <v>198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93">
        <v>1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42"/>
      <c r="CA23" s="42"/>
      <c r="CB23" s="42"/>
      <c r="CC23" s="42"/>
      <c r="CD23" s="42"/>
      <c r="CE23" s="42"/>
      <c r="CF23" s="42"/>
    </row>
    <row r="24" spans="1:84" ht="15.75" customHeight="1" hidden="1">
      <c r="A24" s="1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42"/>
      <c r="CA24" s="42"/>
      <c r="CB24" s="42"/>
      <c r="CC24" s="42"/>
      <c r="CD24" s="42"/>
      <c r="CE24" s="42"/>
      <c r="CF24" s="42"/>
    </row>
    <row r="25" spans="1:84" s="41" customFormat="1" ht="15.75" customHeight="1">
      <c r="A25" s="81" t="s">
        <v>80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101" t="s">
        <v>3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 t="s">
        <v>3</v>
      </c>
      <c r="AS25" s="101"/>
      <c r="AT25" s="101"/>
      <c r="AU25" s="101"/>
      <c r="AV25" s="101"/>
      <c r="AW25" s="101"/>
      <c r="AX25" s="101"/>
      <c r="AY25" s="101"/>
      <c r="AZ25" s="101"/>
      <c r="BA25" s="101"/>
      <c r="BB25" s="126" t="s">
        <v>3</v>
      </c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>
        <f>SUM(BM23:BM24)</f>
        <v>0</v>
      </c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26">
        <f aca="true" t="shared" si="2" ref="BZ25:CF25">SUM(BZ23:BZ24)</f>
        <v>0</v>
      </c>
      <c r="CA25" s="26"/>
      <c r="CB25" s="26">
        <f t="shared" si="2"/>
        <v>0</v>
      </c>
      <c r="CC25" s="26">
        <f t="shared" si="2"/>
        <v>0</v>
      </c>
      <c r="CD25" s="26">
        <f t="shared" si="2"/>
        <v>0</v>
      </c>
      <c r="CE25" s="26">
        <f t="shared" si="2"/>
        <v>0</v>
      </c>
      <c r="CF25" s="26">
        <f t="shared" si="2"/>
        <v>0</v>
      </c>
    </row>
    <row r="26" s="33" customFormat="1" ht="15.75"/>
    <row r="27" s="33" customFormat="1" ht="15.75"/>
    <row r="28" s="33" customFormat="1" ht="15.75"/>
    <row r="29" s="33" customFormat="1" ht="15.75"/>
    <row r="30" s="33" customFormat="1" ht="15.75"/>
    <row r="31" s="33" customFormat="1" ht="15.75"/>
    <row r="32" s="33" customFormat="1" ht="15.75"/>
    <row r="33" s="33" customFormat="1" ht="15.75"/>
    <row r="34" spans="1:84" s="33" customFormat="1" ht="15.75">
      <c r="A34" s="32" t="s">
        <v>137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33" customFormat="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33" customFormat="1" ht="15.75" customHeight="1">
      <c r="A36" s="133" t="s">
        <v>39</v>
      </c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10"/>
      <c r="AG36" s="117" t="s">
        <v>164</v>
      </c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9"/>
      <c r="BB36" s="117" t="s">
        <v>82</v>
      </c>
      <c r="BC36" s="118"/>
      <c r="BD36" s="118"/>
      <c r="BE36" s="118"/>
      <c r="BF36" s="118"/>
      <c r="BG36" s="118"/>
      <c r="BH36" s="118"/>
      <c r="BI36" s="118"/>
      <c r="BJ36" s="118"/>
      <c r="BK36" s="118"/>
      <c r="BL36" s="119"/>
      <c r="BM36" s="117" t="s">
        <v>6</v>
      </c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9"/>
      <c r="BZ36" s="93" t="s">
        <v>66</v>
      </c>
      <c r="CA36" s="93"/>
      <c r="CB36" s="93"/>
      <c r="CC36" s="93"/>
      <c r="CD36" s="93"/>
      <c r="CE36" s="93"/>
      <c r="CF36" s="93"/>
    </row>
    <row r="37" spans="1:84" s="33" customFormat="1" ht="78.75" customHeight="1">
      <c r="A37" s="134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3"/>
      <c r="AG37" s="120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2"/>
      <c r="BB37" s="120"/>
      <c r="BC37" s="121"/>
      <c r="BD37" s="121"/>
      <c r="BE37" s="121"/>
      <c r="BF37" s="121"/>
      <c r="BG37" s="121"/>
      <c r="BH37" s="121"/>
      <c r="BI37" s="121"/>
      <c r="BJ37" s="121"/>
      <c r="BK37" s="121"/>
      <c r="BL37" s="122"/>
      <c r="BM37" s="120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2"/>
      <c r="BZ37" s="80" t="s">
        <v>36</v>
      </c>
      <c r="CA37" s="80"/>
      <c r="CB37" s="80"/>
      <c r="CC37" s="84" t="s">
        <v>46</v>
      </c>
      <c r="CD37" s="85"/>
      <c r="CE37" s="86"/>
      <c r="CF37" s="127" t="s">
        <v>47</v>
      </c>
    </row>
    <row r="38" spans="1:84" s="33" customFormat="1" ht="15.75" customHeight="1">
      <c r="A38" s="134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G38" s="120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120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  <c r="BM38" s="120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2"/>
      <c r="BZ38" s="80" t="s">
        <v>44</v>
      </c>
      <c r="CA38" s="10"/>
      <c r="CB38" s="80" t="s">
        <v>45</v>
      </c>
      <c r="CC38" s="127" t="s">
        <v>83</v>
      </c>
      <c r="CD38" s="80" t="s">
        <v>44</v>
      </c>
      <c r="CE38" s="80" t="s">
        <v>45</v>
      </c>
      <c r="CF38" s="128"/>
    </row>
    <row r="39" spans="1:84" s="33" customFormat="1" ht="11.25" customHeight="1">
      <c r="A39" s="135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6"/>
      <c r="AG39" s="123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5"/>
      <c r="BB39" s="123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  <c r="BM39" s="123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5"/>
      <c r="BZ39" s="80"/>
      <c r="CA39" s="10"/>
      <c r="CB39" s="80"/>
      <c r="CC39" s="129"/>
      <c r="CD39" s="80"/>
      <c r="CE39" s="80"/>
      <c r="CF39" s="129"/>
    </row>
    <row r="40" spans="1:84" s="33" customFormat="1" ht="15.75">
      <c r="A40" s="12">
        <v>1</v>
      </c>
      <c r="B40" s="93">
        <v>2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88">
        <v>3</v>
      </c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89"/>
      <c r="BB40" s="93">
        <v>4</v>
      </c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 t="s">
        <v>58</v>
      </c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12">
        <v>6</v>
      </c>
      <c r="CA40" s="12"/>
      <c r="CB40" s="12">
        <v>7</v>
      </c>
      <c r="CC40" s="12">
        <v>8</v>
      </c>
      <c r="CD40" s="12">
        <v>9</v>
      </c>
      <c r="CE40" s="12">
        <v>10</v>
      </c>
      <c r="CF40" s="12">
        <v>11</v>
      </c>
    </row>
    <row r="41" spans="1:84" s="33" customFormat="1" ht="15.75">
      <c r="A41" s="12">
        <v>1</v>
      </c>
      <c r="B41" s="130" t="s">
        <v>149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88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89"/>
      <c r="BB41" s="94">
        <v>0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>
        <v>0</v>
      </c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25">
        <v>0</v>
      </c>
      <c r="CA41" s="25"/>
      <c r="CB41" s="25">
        <v>0</v>
      </c>
      <c r="CC41" s="25"/>
      <c r="CD41" s="25"/>
      <c r="CE41" s="25"/>
      <c r="CF41" s="25"/>
    </row>
    <row r="42" spans="1:84" s="33" customFormat="1" ht="32.25" customHeight="1" hidden="1">
      <c r="A42" s="12">
        <v>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88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89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>
        <f>AG42*BB42</f>
        <v>0</v>
      </c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25"/>
      <c r="CA42" s="25"/>
      <c r="CB42" s="25">
        <f>BM42</f>
        <v>0</v>
      </c>
      <c r="CC42" s="25"/>
      <c r="CD42" s="25"/>
      <c r="CE42" s="25"/>
      <c r="CF42" s="25"/>
    </row>
    <row r="43" spans="1:84" s="27" customFormat="1" ht="15.75">
      <c r="A43" s="81" t="s">
        <v>70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/>
      <c r="AG43" s="104" t="s">
        <v>3</v>
      </c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6"/>
      <c r="BB43" s="102" t="s">
        <v>3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>
        <f>SUM(BM41:BM42)</f>
        <v>0</v>
      </c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40">
        <f aca="true" t="shared" si="3" ref="BZ43:CF43">SUM(BZ41:BZ42)</f>
        <v>0</v>
      </c>
      <c r="CA43" s="40"/>
      <c r="CB43" s="40">
        <f t="shared" si="3"/>
        <v>0</v>
      </c>
      <c r="CC43" s="40">
        <f t="shared" si="3"/>
        <v>0</v>
      </c>
      <c r="CD43" s="40">
        <f t="shared" si="3"/>
        <v>0</v>
      </c>
      <c r="CE43" s="40">
        <f t="shared" si="3"/>
        <v>0</v>
      </c>
      <c r="CF43" s="40">
        <f t="shared" si="3"/>
        <v>0</v>
      </c>
    </row>
    <row r="44" spans="1:84" s="33" customFormat="1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6"/>
      <c r="CA44" s="36"/>
      <c r="CB44" s="36"/>
      <c r="CC44" s="36"/>
      <c r="CD44" s="36"/>
      <c r="CE44" s="36"/>
      <c r="CF44" s="36"/>
    </row>
    <row r="45" spans="1:84" s="33" customFormat="1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6"/>
      <c r="CA45" s="36"/>
      <c r="CB45" s="36"/>
      <c r="CC45" s="36"/>
      <c r="CD45" s="36"/>
      <c r="CE45" s="36"/>
      <c r="CF45" s="36"/>
    </row>
    <row r="46" spans="1:84" s="33" customFormat="1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6"/>
      <c r="CA46" s="36"/>
      <c r="CB46" s="36"/>
      <c r="CC46" s="36"/>
      <c r="CD46" s="36"/>
      <c r="CE46" s="36"/>
      <c r="CF46" s="36"/>
    </row>
    <row r="47" spans="1:84" s="33" customFormat="1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6"/>
      <c r="CA47" s="36"/>
      <c r="CB47" s="36"/>
      <c r="CC47" s="36"/>
      <c r="CD47" s="36"/>
      <c r="CE47" s="36"/>
      <c r="CF47" s="36"/>
    </row>
    <row r="48" spans="1:84" s="33" customFormat="1" ht="51" customHeight="1" hidden="1">
      <c r="A48" s="92" t="s">
        <v>138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</row>
    <row r="49" spans="1:84" s="33" customFormat="1" ht="15.75" hidden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</row>
    <row r="50" spans="1:84" s="33" customFormat="1" ht="15.75" hidden="1">
      <c r="A50" s="117" t="s">
        <v>39</v>
      </c>
      <c r="B50" s="117" t="s">
        <v>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9"/>
      <c r="AG50" s="117" t="s">
        <v>59</v>
      </c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117" t="s">
        <v>60</v>
      </c>
      <c r="AV50" s="118"/>
      <c r="AW50" s="118"/>
      <c r="AX50" s="118"/>
      <c r="AY50" s="118"/>
      <c r="AZ50" s="118"/>
      <c r="BA50" s="118"/>
      <c r="BB50" s="118"/>
      <c r="BC50" s="119"/>
      <c r="BD50" s="117" t="s">
        <v>52</v>
      </c>
      <c r="BE50" s="118"/>
      <c r="BF50" s="118"/>
      <c r="BG50" s="118"/>
      <c r="BH50" s="118"/>
      <c r="BI50" s="118"/>
      <c r="BJ50" s="118"/>
      <c r="BK50" s="118"/>
      <c r="BL50" s="119"/>
      <c r="BM50" s="117" t="s">
        <v>53</v>
      </c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9"/>
      <c r="BZ50" s="93" t="s">
        <v>66</v>
      </c>
      <c r="CA50" s="93"/>
      <c r="CB50" s="93"/>
      <c r="CC50" s="93"/>
      <c r="CD50" s="93"/>
      <c r="CE50" s="93"/>
      <c r="CF50" s="93"/>
    </row>
    <row r="51" spans="1:84" s="33" customFormat="1" ht="79.5" customHeight="1" hidden="1">
      <c r="A51" s="120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120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2"/>
      <c r="AU51" s="120"/>
      <c r="AV51" s="121"/>
      <c r="AW51" s="121"/>
      <c r="AX51" s="121"/>
      <c r="AY51" s="121"/>
      <c r="AZ51" s="121"/>
      <c r="BA51" s="121"/>
      <c r="BB51" s="121"/>
      <c r="BC51" s="122"/>
      <c r="BD51" s="120"/>
      <c r="BE51" s="121"/>
      <c r="BF51" s="121"/>
      <c r="BG51" s="121"/>
      <c r="BH51" s="121"/>
      <c r="BI51" s="121"/>
      <c r="BJ51" s="121"/>
      <c r="BK51" s="121"/>
      <c r="BL51" s="122"/>
      <c r="BM51" s="120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2"/>
      <c r="BZ51" s="80" t="s">
        <v>36</v>
      </c>
      <c r="CA51" s="80"/>
      <c r="CB51" s="80"/>
      <c r="CC51" s="84" t="s">
        <v>46</v>
      </c>
      <c r="CD51" s="85"/>
      <c r="CE51" s="86"/>
      <c r="CF51" s="127" t="s">
        <v>47</v>
      </c>
    </row>
    <row r="52" spans="1:84" s="33" customFormat="1" ht="15.75" customHeight="1" hidden="1">
      <c r="A52" s="120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2"/>
      <c r="AG52" s="120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2"/>
      <c r="AU52" s="120"/>
      <c r="AV52" s="121"/>
      <c r="AW52" s="121"/>
      <c r="AX52" s="121"/>
      <c r="AY52" s="121"/>
      <c r="AZ52" s="121"/>
      <c r="BA52" s="121"/>
      <c r="BB52" s="121"/>
      <c r="BC52" s="122"/>
      <c r="BD52" s="120"/>
      <c r="BE52" s="121"/>
      <c r="BF52" s="121"/>
      <c r="BG52" s="121"/>
      <c r="BH52" s="121"/>
      <c r="BI52" s="121"/>
      <c r="BJ52" s="121"/>
      <c r="BK52" s="121"/>
      <c r="BL52" s="122"/>
      <c r="BM52" s="120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2"/>
      <c r="BZ52" s="80" t="s">
        <v>44</v>
      </c>
      <c r="CA52" s="10"/>
      <c r="CB52" s="80" t="s">
        <v>45</v>
      </c>
      <c r="CC52" s="127" t="s">
        <v>83</v>
      </c>
      <c r="CD52" s="80" t="s">
        <v>44</v>
      </c>
      <c r="CE52" s="80" t="s">
        <v>45</v>
      </c>
      <c r="CF52" s="128"/>
    </row>
    <row r="53" spans="1:84" s="33" customFormat="1" ht="9" customHeight="1" hidden="1">
      <c r="A53" s="123"/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5"/>
      <c r="AG53" s="123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5"/>
      <c r="AU53" s="123"/>
      <c r="AV53" s="124"/>
      <c r="AW53" s="124"/>
      <c r="AX53" s="124"/>
      <c r="AY53" s="124"/>
      <c r="AZ53" s="124"/>
      <c r="BA53" s="124"/>
      <c r="BB53" s="124"/>
      <c r="BC53" s="125"/>
      <c r="BD53" s="123"/>
      <c r="BE53" s="124"/>
      <c r="BF53" s="124"/>
      <c r="BG53" s="124"/>
      <c r="BH53" s="124"/>
      <c r="BI53" s="124"/>
      <c r="BJ53" s="124"/>
      <c r="BK53" s="124"/>
      <c r="BL53" s="125"/>
      <c r="BM53" s="123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5"/>
      <c r="BZ53" s="80"/>
      <c r="CA53" s="10"/>
      <c r="CB53" s="80"/>
      <c r="CC53" s="129"/>
      <c r="CD53" s="80"/>
      <c r="CE53" s="80"/>
      <c r="CF53" s="129"/>
    </row>
    <row r="54" spans="1:84" s="33" customFormat="1" ht="15.75" hidden="1">
      <c r="A54" s="12">
        <v>1</v>
      </c>
      <c r="B54" s="93">
        <v>2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>
        <v>3</v>
      </c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>
        <v>4</v>
      </c>
      <c r="AV54" s="93"/>
      <c r="AW54" s="93"/>
      <c r="AX54" s="93"/>
      <c r="AY54" s="93"/>
      <c r="AZ54" s="93"/>
      <c r="BA54" s="93"/>
      <c r="BB54" s="93"/>
      <c r="BC54" s="93"/>
      <c r="BD54" s="93">
        <v>5</v>
      </c>
      <c r="BE54" s="93"/>
      <c r="BF54" s="93"/>
      <c r="BG54" s="93"/>
      <c r="BH54" s="93"/>
      <c r="BI54" s="93"/>
      <c r="BJ54" s="93"/>
      <c r="BK54" s="93"/>
      <c r="BL54" s="93"/>
      <c r="BM54" s="93" t="s">
        <v>54</v>
      </c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12">
        <v>7</v>
      </c>
      <c r="CA54" s="12"/>
      <c r="CB54" s="12">
        <v>8</v>
      </c>
      <c r="CC54" s="12">
        <v>9</v>
      </c>
      <c r="CD54" s="12">
        <v>10</v>
      </c>
      <c r="CE54" s="12">
        <v>11</v>
      </c>
      <c r="CF54" s="12">
        <v>12</v>
      </c>
    </row>
    <row r="55" spans="1:84" s="33" customFormat="1" ht="15.75" hidden="1">
      <c r="A55" s="1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9"/>
      <c r="CA55" s="19"/>
      <c r="CB55" s="19"/>
      <c r="CC55" s="19"/>
      <c r="CD55" s="19"/>
      <c r="CE55" s="19"/>
      <c r="CF55" s="19"/>
    </row>
    <row r="56" spans="1:84" s="33" customFormat="1" ht="15.75" hidden="1">
      <c r="A56" s="1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9"/>
      <c r="CA56" s="19"/>
      <c r="CB56" s="19"/>
      <c r="CC56" s="19"/>
      <c r="CD56" s="19"/>
      <c r="CE56" s="19"/>
      <c r="CF56" s="19"/>
    </row>
    <row r="57" spans="1:84" s="33" customFormat="1" ht="15.75" hidden="1">
      <c r="A57" s="19"/>
      <c r="B57" s="131" t="s">
        <v>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93" t="s">
        <v>3</v>
      </c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 t="s">
        <v>3</v>
      </c>
      <c r="AV57" s="93"/>
      <c r="AW57" s="93"/>
      <c r="AX57" s="93"/>
      <c r="AY57" s="93"/>
      <c r="AZ57" s="93"/>
      <c r="BA57" s="93"/>
      <c r="BB57" s="93"/>
      <c r="BC57" s="93"/>
      <c r="BD57" s="93" t="s">
        <v>3</v>
      </c>
      <c r="BE57" s="93"/>
      <c r="BF57" s="93"/>
      <c r="BG57" s="93"/>
      <c r="BH57" s="93"/>
      <c r="BI57" s="93"/>
      <c r="BJ57" s="93"/>
      <c r="BK57" s="93"/>
      <c r="BL57" s="93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9"/>
      <c r="CA57" s="19"/>
      <c r="CB57" s="19"/>
      <c r="CC57" s="19"/>
      <c r="CD57" s="19"/>
      <c r="CE57" s="19"/>
      <c r="CF57" s="19"/>
    </row>
    <row r="58" s="33" customFormat="1" ht="15.75" hidden="1"/>
    <row r="59" s="33" customFormat="1" ht="15.75" hidden="1"/>
    <row r="60" s="33" customFormat="1" ht="15.75" hidden="1"/>
    <row r="61" s="33" customFormat="1" ht="15.75"/>
    <row r="62" s="33" customFormat="1" ht="15.75"/>
    <row r="63" s="33" customFormat="1" ht="15.75"/>
    <row r="64" spans="1:84" s="27" customFormat="1" ht="15.75">
      <c r="A64" s="137" t="s">
        <v>139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</row>
    <row r="65" spans="1:84" ht="15.75">
      <c r="A65" s="137" t="s">
        <v>61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</row>
    <row r="66" s="35" customFormat="1" ht="12.75" customHeight="1"/>
    <row r="67" spans="1:84" ht="12.75">
      <c r="A67" s="133" t="s">
        <v>39</v>
      </c>
      <c r="B67" s="108" t="s">
        <v>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10"/>
      <c r="BB67" s="117" t="s">
        <v>84</v>
      </c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9"/>
      <c r="BN67" s="117" t="s">
        <v>85</v>
      </c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93" t="s">
        <v>66</v>
      </c>
      <c r="CA67" s="93"/>
      <c r="CB67" s="93"/>
      <c r="CC67" s="93"/>
      <c r="CD67" s="93"/>
      <c r="CE67" s="93"/>
      <c r="CF67" s="93"/>
    </row>
    <row r="68" spans="1:84" ht="81.75" customHeight="1">
      <c r="A68" s="134"/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3"/>
      <c r="BB68" s="120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2"/>
      <c r="BN68" s="120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2"/>
      <c r="BZ68" s="80" t="s">
        <v>36</v>
      </c>
      <c r="CA68" s="80"/>
      <c r="CB68" s="80"/>
      <c r="CC68" s="84" t="s">
        <v>46</v>
      </c>
      <c r="CD68" s="85"/>
      <c r="CE68" s="86"/>
      <c r="CF68" s="127" t="s">
        <v>47</v>
      </c>
    </row>
    <row r="69" spans="1:84" ht="12.75" customHeight="1">
      <c r="A69" s="134"/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3"/>
      <c r="BB69" s="120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2"/>
      <c r="BN69" s="120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2"/>
      <c r="BZ69" s="80" t="s">
        <v>44</v>
      </c>
      <c r="CA69" s="80" t="s">
        <v>203</v>
      </c>
      <c r="CB69" s="80" t="s">
        <v>45</v>
      </c>
      <c r="CC69" s="127" t="s">
        <v>83</v>
      </c>
      <c r="CD69" s="80" t="s">
        <v>44</v>
      </c>
      <c r="CE69" s="80" t="s">
        <v>45</v>
      </c>
      <c r="CF69" s="128"/>
    </row>
    <row r="70" spans="1:84" ht="12.75">
      <c r="A70" s="135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6"/>
      <c r="BB70" s="123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5"/>
      <c r="BN70" s="123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5"/>
      <c r="BZ70" s="80"/>
      <c r="CA70" s="80"/>
      <c r="CB70" s="80"/>
      <c r="CC70" s="129"/>
      <c r="CD70" s="80"/>
      <c r="CE70" s="80"/>
      <c r="CF70" s="129"/>
    </row>
    <row r="71" spans="1:84" ht="12.75">
      <c r="A71" s="12">
        <v>1</v>
      </c>
      <c r="B71" s="93">
        <v>2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>
        <v>3</v>
      </c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>
        <v>4</v>
      </c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12">
        <v>5</v>
      </c>
      <c r="CA71" s="12">
        <v>7</v>
      </c>
      <c r="CB71" s="12">
        <v>6</v>
      </c>
      <c r="CC71" s="12"/>
      <c r="CD71" s="12">
        <v>7</v>
      </c>
      <c r="CE71" s="12">
        <v>8</v>
      </c>
      <c r="CF71" s="12">
        <v>9</v>
      </c>
    </row>
    <row r="72" spans="1:84" ht="18" customHeight="1">
      <c r="A72" s="17">
        <v>1</v>
      </c>
      <c r="B72" s="141" t="s">
        <v>9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3"/>
      <c r="BB72" s="93" t="s">
        <v>3</v>
      </c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4">
        <f>BN73</f>
        <v>4042593.21</v>
      </c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25">
        <f>BZ73</f>
        <v>3445708.71</v>
      </c>
      <c r="CA72" s="25">
        <f>CA73</f>
        <v>372244.56</v>
      </c>
      <c r="CB72" s="25">
        <f>CB73</f>
        <v>224639.94</v>
      </c>
      <c r="CC72" s="12"/>
      <c r="CD72" s="25"/>
      <c r="CE72" s="25"/>
      <c r="CF72" s="25"/>
    </row>
    <row r="73" spans="1:84" ht="12.75">
      <c r="A73" s="108" t="s">
        <v>8</v>
      </c>
      <c r="B73" s="138" t="s">
        <v>2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40"/>
      <c r="BB73" s="94">
        <v>35533690.11</v>
      </c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>
        <f>BZ73+CB73+CD73+CE73+CF73+CA73</f>
        <v>4042593.21</v>
      </c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>
        <f>3425959.4+19749.31</f>
        <v>3445708.71</v>
      </c>
      <c r="CA73" s="94">
        <f>332146.1+40098.46</f>
        <v>372244.56</v>
      </c>
      <c r="CB73" s="94">
        <v>224639.94</v>
      </c>
      <c r="CC73" s="97"/>
      <c r="CD73" s="94"/>
      <c r="CE73" s="94"/>
      <c r="CF73" s="94"/>
    </row>
    <row r="74" spans="1:84" ht="12.75">
      <c r="A74" s="114"/>
      <c r="B74" s="141" t="s">
        <v>10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3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8"/>
      <c r="CD74" s="94"/>
      <c r="CE74" s="94"/>
      <c r="CF74" s="94"/>
    </row>
    <row r="75" spans="1:84" ht="12.75">
      <c r="A75" s="18" t="s">
        <v>12</v>
      </c>
      <c r="B75" s="78" t="s">
        <v>11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79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25"/>
      <c r="CA75" s="25"/>
      <c r="CB75" s="25"/>
      <c r="CC75" s="25"/>
      <c r="CD75" s="25"/>
      <c r="CE75" s="25"/>
      <c r="CF75" s="25"/>
    </row>
    <row r="76" spans="1:84" ht="12.75">
      <c r="A76" s="108" t="s">
        <v>13</v>
      </c>
      <c r="B76" s="138" t="s">
        <v>14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40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9"/>
      <c r="CD76" s="94"/>
      <c r="CE76" s="94"/>
      <c r="CF76" s="94"/>
    </row>
    <row r="77" spans="1:84" ht="12.75">
      <c r="A77" s="114"/>
      <c r="B77" s="141" t="s">
        <v>15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3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100"/>
      <c r="CD77" s="94"/>
      <c r="CE77" s="94"/>
      <c r="CF77" s="94"/>
    </row>
    <row r="78" spans="1:84" ht="12.75">
      <c r="A78" s="108">
        <v>2</v>
      </c>
      <c r="B78" s="138" t="s">
        <v>16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40"/>
      <c r="BB78" s="94" t="s">
        <v>3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>
        <f>BZ78+CB78+CD78+CE78+CF78+CA78</f>
        <v>569638.11</v>
      </c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>
        <f>BZ80+BZ85</f>
        <v>485531.67</v>
      </c>
      <c r="CA78" s="94">
        <f>CA80+CA85</f>
        <v>52452.63</v>
      </c>
      <c r="CB78" s="94">
        <f>CB80+CB85</f>
        <v>31653.81</v>
      </c>
      <c r="CC78" s="97"/>
      <c r="CD78" s="94"/>
      <c r="CE78" s="94"/>
      <c r="CF78" s="94"/>
    </row>
    <row r="79" spans="1:84" ht="12.75">
      <c r="A79" s="114"/>
      <c r="B79" s="141" t="s">
        <v>31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3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8"/>
      <c r="CD79" s="94"/>
      <c r="CE79" s="94"/>
      <c r="CF79" s="94"/>
    </row>
    <row r="80" spans="1:84" ht="12.75">
      <c r="A80" s="108" t="s">
        <v>18</v>
      </c>
      <c r="B80" s="138" t="s">
        <v>2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40"/>
      <c r="BB80" s="94">
        <v>35533690.11</v>
      </c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>
        <f>BZ80+CB80+CE80+CF80+CA80</f>
        <v>532887.28</v>
      </c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>
        <f>451603.73+2603.32</f>
        <v>454207.05</v>
      </c>
      <c r="CA80" s="94">
        <f>43782.89+5285.71</f>
        <v>49068.6</v>
      </c>
      <c r="CB80" s="94">
        <v>29611.63</v>
      </c>
      <c r="CC80" s="97"/>
      <c r="CD80" s="94"/>
      <c r="CE80" s="94"/>
      <c r="CF80" s="94"/>
    </row>
    <row r="81" spans="1:84" ht="12.75">
      <c r="A81" s="111"/>
      <c r="B81" s="148" t="s">
        <v>17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50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152"/>
      <c r="CD81" s="94"/>
      <c r="CE81" s="94"/>
      <c r="CF81" s="94"/>
    </row>
    <row r="82" spans="1:84" ht="12.75">
      <c r="A82" s="114"/>
      <c r="B82" s="141" t="s">
        <v>32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3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8"/>
      <c r="CD82" s="94"/>
      <c r="CE82" s="94"/>
      <c r="CF82" s="94"/>
    </row>
    <row r="83" spans="1:84" ht="12.75">
      <c r="A83" s="108" t="s">
        <v>21</v>
      </c>
      <c r="B83" s="138" t="s">
        <v>19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40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9"/>
      <c r="CD83" s="94"/>
      <c r="CE83" s="94"/>
      <c r="CF83" s="94"/>
    </row>
    <row r="84" spans="1:84" ht="12.75">
      <c r="A84" s="114"/>
      <c r="B84" s="141" t="s">
        <v>20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3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100"/>
      <c r="CD84" s="94"/>
      <c r="CE84" s="94"/>
      <c r="CF84" s="94"/>
    </row>
    <row r="85" spans="1:84" ht="12.75">
      <c r="A85" s="108" t="s">
        <v>24</v>
      </c>
      <c r="B85" s="138" t="s">
        <v>22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40"/>
      <c r="BB85" s="94">
        <v>35533690.11</v>
      </c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>
        <f>BZ85+CB85+CF85+CA85</f>
        <v>36750.83</v>
      </c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>
        <f>31145.08+179.54</f>
        <v>31324.620000000003</v>
      </c>
      <c r="CA85" s="94">
        <f>3019.5+364.53</f>
        <v>3384.0299999999997</v>
      </c>
      <c r="CB85" s="94">
        <v>2042.18</v>
      </c>
      <c r="CC85" s="97"/>
      <c r="CD85" s="94"/>
      <c r="CE85" s="94"/>
      <c r="CF85" s="94"/>
    </row>
    <row r="86" spans="1:84" ht="12.75">
      <c r="A86" s="114"/>
      <c r="B86" s="141" t="s">
        <v>23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3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8"/>
      <c r="CD86" s="94"/>
      <c r="CE86" s="94"/>
      <c r="CF86" s="94"/>
    </row>
    <row r="87" spans="1:84" ht="16.5" customHeight="1">
      <c r="A87" s="108" t="s">
        <v>25</v>
      </c>
      <c r="B87" s="138" t="s">
        <v>22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40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5"/>
      <c r="CA87" s="94"/>
      <c r="CB87" s="95"/>
      <c r="CC87" s="99"/>
      <c r="CD87" s="94"/>
      <c r="CE87" s="94"/>
      <c r="CF87" s="94"/>
    </row>
    <row r="88" spans="1:84" ht="69.75" customHeight="1">
      <c r="A88" s="114"/>
      <c r="B88" s="144" t="s">
        <v>180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6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6"/>
      <c r="CA88" s="94"/>
      <c r="CB88" s="96"/>
      <c r="CC88" s="100"/>
      <c r="CD88" s="94"/>
      <c r="CE88" s="94"/>
      <c r="CF88" s="94"/>
    </row>
    <row r="89" spans="1:84" ht="12.75">
      <c r="A89" s="108" t="s">
        <v>26</v>
      </c>
      <c r="B89" s="138" t="s">
        <v>22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40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9"/>
      <c r="CD89" s="94"/>
      <c r="CE89" s="94"/>
      <c r="CF89" s="94"/>
    </row>
    <row r="90" spans="1:84" ht="12.75" customHeight="1">
      <c r="A90" s="114"/>
      <c r="B90" s="141" t="s">
        <v>27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3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100"/>
      <c r="CD90" s="94"/>
      <c r="CE90" s="94"/>
      <c r="CF90" s="94"/>
    </row>
    <row r="91" spans="1:84" ht="12.75">
      <c r="A91" s="108">
        <v>3</v>
      </c>
      <c r="B91" s="138" t="s">
        <v>28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40"/>
      <c r="BB91" s="94">
        <v>35533690.11</v>
      </c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>
        <f>BZ91+CB91+CF91+CD91+CA91</f>
        <v>937146.61</v>
      </c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>
        <f>794199.67+4578.25</f>
        <v>798777.92</v>
      </c>
      <c r="CA91" s="94">
        <f>76997.51+9295.56</f>
        <v>86293.06999999999</v>
      </c>
      <c r="CB91" s="94">
        <v>52075.62</v>
      </c>
      <c r="CC91" s="97"/>
      <c r="CD91" s="94"/>
      <c r="CE91" s="94"/>
      <c r="CF91" s="94"/>
    </row>
    <row r="92" spans="1:84" ht="12.75">
      <c r="A92" s="114"/>
      <c r="B92" s="141" t="s">
        <v>29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3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8"/>
      <c r="CD92" s="94"/>
      <c r="CE92" s="94"/>
      <c r="CF92" s="94"/>
    </row>
    <row r="93" spans="1:84" s="41" customFormat="1" ht="12.75">
      <c r="A93" s="44"/>
      <c r="B93" s="81" t="s">
        <v>133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3"/>
      <c r="BB93" s="102" t="s">
        <v>3</v>
      </c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>
        <f>BN72+BN78+BN91</f>
        <v>5549377.930000001</v>
      </c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40">
        <f>BZ72+BZ78+BZ91</f>
        <v>4730018.3</v>
      </c>
      <c r="CA93" s="40">
        <f>CA72+CA78+CA91</f>
        <v>510990.26</v>
      </c>
      <c r="CB93" s="40">
        <f>CB72+CB78+CB91</f>
        <v>308369.37</v>
      </c>
      <c r="CC93" s="40"/>
      <c r="CD93" s="40"/>
      <c r="CE93" s="40"/>
      <c r="CF93" s="40">
        <f>CF72+CF78+CF91</f>
        <v>0</v>
      </c>
    </row>
    <row r="94" spans="1:15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77" s="39" customFormat="1" ht="11.25">
      <c r="A95" s="151" t="s">
        <v>33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</row>
    <row r="96" spans="1:77" s="39" customFormat="1" ht="11.2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</row>
    <row r="97" spans="1:77" s="39" customFormat="1" ht="27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</row>
  </sheetData>
  <sheetProtection/>
  <mergeCells count="279">
    <mergeCell ref="CC91:CC92"/>
    <mergeCell ref="BB67:BM70"/>
    <mergeCell ref="BN67:BY70"/>
    <mergeCell ref="CC68:CE68"/>
    <mergeCell ref="CC69:CC70"/>
    <mergeCell ref="CC73:CC74"/>
    <mergeCell ref="CC80:CC82"/>
    <mergeCell ref="BN75:BY75"/>
    <mergeCell ref="BB80:BM82"/>
    <mergeCell ref="BN85:BY86"/>
    <mergeCell ref="A11:AF11"/>
    <mergeCell ref="CC4:CE4"/>
    <mergeCell ref="CC5:CC6"/>
    <mergeCell ref="CC19:CE19"/>
    <mergeCell ref="CC20:CC21"/>
    <mergeCell ref="CC37:CE37"/>
    <mergeCell ref="A25:AF25"/>
    <mergeCell ref="A9:AF9"/>
    <mergeCell ref="A18:A21"/>
    <mergeCell ref="BM8:BY8"/>
    <mergeCell ref="A95:BY97"/>
    <mergeCell ref="BN87:BY88"/>
    <mergeCell ref="A89:A90"/>
    <mergeCell ref="BB89:BM90"/>
    <mergeCell ref="BN89:BY90"/>
    <mergeCell ref="B54:AF54"/>
    <mergeCell ref="AG54:AT54"/>
    <mergeCell ref="B67:BA70"/>
    <mergeCell ref="A67:A70"/>
    <mergeCell ref="BB76:BM77"/>
    <mergeCell ref="A80:A82"/>
    <mergeCell ref="A83:A84"/>
    <mergeCell ref="BB83:BM84"/>
    <mergeCell ref="BN83:BY84"/>
    <mergeCell ref="B84:BA84"/>
    <mergeCell ref="A78:A79"/>
    <mergeCell ref="B82:BA82"/>
    <mergeCell ref="B83:BA83"/>
    <mergeCell ref="B80:BA80"/>
    <mergeCell ref="B81:BA81"/>
    <mergeCell ref="A91:A92"/>
    <mergeCell ref="B92:BA92"/>
    <mergeCell ref="BB91:BM92"/>
    <mergeCell ref="BN76:BY77"/>
    <mergeCell ref="A76:A77"/>
    <mergeCell ref="B74:BA74"/>
    <mergeCell ref="B75:BA75"/>
    <mergeCell ref="BB75:BM75"/>
    <mergeCell ref="B76:BA76"/>
    <mergeCell ref="B77:BA77"/>
    <mergeCell ref="B93:BA93"/>
    <mergeCell ref="BB93:BM93"/>
    <mergeCell ref="BN93:BY93"/>
    <mergeCell ref="B90:BA90"/>
    <mergeCell ref="B91:BA91"/>
    <mergeCell ref="BN91:BY92"/>
    <mergeCell ref="B88:BA88"/>
    <mergeCell ref="B89:BA89"/>
    <mergeCell ref="A87:A88"/>
    <mergeCell ref="BB87:BM88"/>
    <mergeCell ref="B86:BA86"/>
    <mergeCell ref="B87:BA87"/>
    <mergeCell ref="A85:A86"/>
    <mergeCell ref="BB85:BM86"/>
    <mergeCell ref="B85:BA85"/>
    <mergeCell ref="B78:BA78"/>
    <mergeCell ref="B79:BA79"/>
    <mergeCell ref="BB78:BM79"/>
    <mergeCell ref="BN78:BY79"/>
    <mergeCell ref="BN80:BY82"/>
    <mergeCell ref="B72:BA72"/>
    <mergeCell ref="BB72:BM72"/>
    <mergeCell ref="BN72:BY72"/>
    <mergeCell ref="B73:BA73"/>
    <mergeCell ref="A73:A74"/>
    <mergeCell ref="BN73:BY74"/>
    <mergeCell ref="BB73:BM74"/>
    <mergeCell ref="BZ50:CF50"/>
    <mergeCell ref="A64:CF64"/>
    <mergeCell ref="CC51:CE51"/>
    <mergeCell ref="CC52:CC53"/>
    <mergeCell ref="BD54:BL54"/>
    <mergeCell ref="B55:AF55"/>
    <mergeCell ref="BM54:BY54"/>
    <mergeCell ref="AU55:BC55"/>
    <mergeCell ref="BM41:BY41"/>
    <mergeCell ref="BM40:BY40"/>
    <mergeCell ref="AG40:BA40"/>
    <mergeCell ref="BD55:BL55"/>
    <mergeCell ref="BM55:BY55"/>
    <mergeCell ref="BM43:BY43"/>
    <mergeCell ref="BN71:BY71"/>
    <mergeCell ref="A43:AF43"/>
    <mergeCell ref="AU50:BC53"/>
    <mergeCell ref="BD50:BL53"/>
    <mergeCell ref="BM50:BY53"/>
    <mergeCell ref="A65:CF65"/>
    <mergeCell ref="A48:CF48"/>
    <mergeCell ref="A50:A53"/>
    <mergeCell ref="AU54:BC54"/>
    <mergeCell ref="AG55:AT55"/>
    <mergeCell ref="B41:AF41"/>
    <mergeCell ref="AR25:BA25"/>
    <mergeCell ref="AG25:AQ25"/>
    <mergeCell ref="BB40:BL40"/>
    <mergeCell ref="AG41:BA41"/>
    <mergeCell ref="BB41:BL41"/>
    <mergeCell ref="CD38:CD39"/>
    <mergeCell ref="CE38:CE39"/>
    <mergeCell ref="B22:AF22"/>
    <mergeCell ref="AR22:BA22"/>
    <mergeCell ref="BB22:BL22"/>
    <mergeCell ref="BM22:BY22"/>
    <mergeCell ref="B24:AF24"/>
    <mergeCell ref="AR24:BA24"/>
    <mergeCell ref="B50:AF53"/>
    <mergeCell ref="AG50:AT53"/>
    <mergeCell ref="CF37:CF39"/>
    <mergeCell ref="BZ38:BZ39"/>
    <mergeCell ref="CB38:CB39"/>
    <mergeCell ref="AU8:BC8"/>
    <mergeCell ref="BD8:BL8"/>
    <mergeCell ref="AG36:BA39"/>
    <mergeCell ref="CC38:CC39"/>
    <mergeCell ref="BM9:BY9"/>
    <mergeCell ref="A36:A39"/>
    <mergeCell ref="B36:AF39"/>
    <mergeCell ref="BB36:BL39"/>
    <mergeCell ref="BM36:BY39"/>
    <mergeCell ref="AG24:AQ24"/>
    <mergeCell ref="AG23:AQ23"/>
    <mergeCell ref="B23:AF23"/>
    <mergeCell ref="AR23:BA23"/>
    <mergeCell ref="BB24:BL24"/>
    <mergeCell ref="BM24:BY24"/>
    <mergeCell ref="BD10:BL10"/>
    <mergeCell ref="BM10:BY10"/>
    <mergeCell ref="BZ36:CF36"/>
    <mergeCell ref="BZ37:CB37"/>
    <mergeCell ref="BZ20:BZ21"/>
    <mergeCell ref="CB20:CB21"/>
    <mergeCell ref="CD20:CD21"/>
    <mergeCell ref="CE20:CE21"/>
    <mergeCell ref="BB25:BL25"/>
    <mergeCell ref="B10:AF10"/>
    <mergeCell ref="AG10:AT10"/>
    <mergeCell ref="AU10:BC10"/>
    <mergeCell ref="AG3:AT6"/>
    <mergeCell ref="AG18:AQ21"/>
    <mergeCell ref="AR18:BA21"/>
    <mergeCell ref="BB18:BL21"/>
    <mergeCell ref="B7:AF7"/>
    <mergeCell ref="AG9:AT9"/>
    <mergeCell ref="AU9:BC9"/>
    <mergeCell ref="BD9:BL9"/>
    <mergeCell ref="CB5:CB6"/>
    <mergeCell ref="CD5:CD6"/>
    <mergeCell ref="B3:AF6"/>
    <mergeCell ref="AG7:AT7"/>
    <mergeCell ref="AU7:BC7"/>
    <mergeCell ref="BD7:BL7"/>
    <mergeCell ref="BM7:BY7"/>
    <mergeCell ref="B8:AF8"/>
    <mergeCell ref="AG8:AT8"/>
    <mergeCell ref="CE5:CE6"/>
    <mergeCell ref="CF4:CF6"/>
    <mergeCell ref="BB23:BL23"/>
    <mergeCell ref="BM23:BY23"/>
    <mergeCell ref="BZ18:CF18"/>
    <mergeCell ref="BZ19:CB19"/>
    <mergeCell ref="CF19:CF21"/>
    <mergeCell ref="AU3:BC6"/>
    <mergeCell ref="BD3:BL6"/>
    <mergeCell ref="BM3:BY6"/>
    <mergeCell ref="A3:A6"/>
    <mergeCell ref="BZ3:CF3"/>
    <mergeCell ref="BZ4:CB4"/>
    <mergeCell ref="BZ5:BZ6"/>
    <mergeCell ref="BZ51:CB51"/>
    <mergeCell ref="CF51:CF53"/>
    <mergeCell ref="BZ52:BZ53"/>
    <mergeCell ref="CB52:CB53"/>
    <mergeCell ref="CD52:CD53"/>
    <mergeCell ref="CE52:CE53"/>
    <mergeCell ref="B56:AF56"/>
    <mergeCell ref="AG56:AT56"/>
    <mergeCell ref="AU56:BC56"/>
    <mergeCell ref="BD56:BL56"/>
    <mergeCell ref="BM56:BY56"/>
    <mergeCell ref="B57:AF57"/>
    <mergeCell ref="AG57:AT57"/>
    <mergeCell ref="AU57:BC57"/>
    <mergeCell ref="BD57:BL57"/>
    <mergeCell ref="BM57:BY57"/>
    <mergeCell ref="CB69:CB70"/>
    <mergeCell ref="BZ67:CF67"/>
    <mergeCell ref="BZ68:CB68"/>
    <mergeCell ref="CF68:CF70"/>
    <mergeCell ref="BZ69:BZ70"/>
    <mergeCell ref="CD69:CD70"/>
    <mergeCell ref="CE69:CE70"/>
    <mergeCell ref="CA69:CA70"/>
    <mergeCell ref="CD73:CD74"/>
    <mergeCell ref="CE73:CE74"/>
    <mergeCell ref="CB80:CB82"/>
    <mergeCell ref="CF73:CF74"/>
    <mergeCell ref="BZ76:BZ77"/>
    <mergeCell ref="BZ78:BZ79"/>
    <mergeCell ref="BZ80:BZ82"/>
    <mergeCell ref="CE78:CE79"/>
    <mergeCell ref="CE80:CE82"/>
    <mergeCell ref="CA73:CA74"/>
    <mergeCell ref="CD83:CD84"/>
    <mergeCell ref="CE83:CE84"/>
    <mergeCell ref="CE76:CE77"/>
    <mergeCell ref="CB78:CB79"/>
    <mergeCell ref="CD78:CD79"/>
    <mergeCell ref="CB89:CB90"/>
    <mergeCell ref="CD89:CD90"/>
    <mergeCell ref="CE89:CE90"/>
    <mergeCell ref="CB76:CB77"/>
    <mergeCell ref="B18:AF21"/>
    <mergeCell ref="BM18:BY21"/>
    <mergeCell ref="AG22:AQ22"/>
    <mergeCell ref="BM25:BY25"/>
    <mergeCell ref="B40:AF40"/>
    <mergeCell ref="CF83:CF84"/>
    <mergeCell ref="CC76:CC77"/>
    <mergeCell ref="CC78:CC79"/>
    <mergeCell ref="CF76:CF77"/>
    <mergeCell ref="CF78:CF79"/>
    <mergeCell ref="CD91:CD92"/>
    <mergeCell ref="CE91:CE92"/>
    <mergeCell ref="CF91:CF92"/>
    <mergeCell ref="CE85:CE86"/>
    <mergeCell ref="CF85:CF86"/>
    <mergeCell ref="CC83:CC84"/>
    <mergeCell ref="CC89:CC90"/>
    <mergeCell ref="CD85:CD86"/>
    <mergeCell ref="CD87:CD88"/>
    <mergeCell ref="CE87:CE88"/>
    <mergeCell ref="B42:AF42"/>
    <mergeCell ref="BM42:BY42"/>
    <mergeCell ref="AG43:BA43"/>
    <mergeCell ref="BB43:BL43"/>
    <mergeCell ref="CF87:CF88"/>
    <mergeCell ref="AG42:BA42"/>
    <mergeCell ref="BB42:BL42"/>
    <mergeCell ref="CD80:CD82"/>
    <mergeCell ref="CD76:CD77"/>
    <mergeCell ref="CB85:CB86"/>
    <mergeCell ref="CF89:CF90"/>
    <mergeCell ref="CF80:CF82"/>
    <mergeCell ref="CB83:CB84"/>
    <mergeCell ref="CC85:CC86"/>
    <mergeCell ref="CC87:CC88"/>
    <mergeCell ref="AG11:AT11"/>
    <mergeCell ref="AU11:BC11"/>
    <mergeCell ref="BD11:BL11"/>
    <mergeCell ref="BM11:BY11"/>
    <mergeCell ref="BZ85:BZ86"/>
    <mergeCell ref="BZ91:BZ92"/>
    <mergeCell ref="BZ83:BZ84"/>
    <mergeCell ref="BZ73:BZ74"/>
    <mergeCell ref="B71:BA71"/>
    <mergeCell ref="BZ87:BZ88"/>
    <mergeCell ref="CB87:CB88"/>
    <mergeCell ref="CB91:CB92"/>
    <mergeCell ref="BZ89:BZ90"/>
    <mergeCell ref="CB73:CB74"/>
    <mergeCell ref="BB71:BM71"/>
    <mergeCell ref="CA89:CA90"/>
    <mergeCell ref="CA91:CA92"/>
    <mergeCell ref="CA76:CA77"/>
    <mergeCell ref="CA78:CA79"/>
    <mergeCell ref="CA80:CA82"/>
    <mergeCell ref="CA83:CA84"/>
    <mergeCell ref="CA85:CA86"/>
    <mergeCell ref="CA87:CA88"/>
  </mergeCells>
  <printOptions horizontalCentered="1"/>
  <pageMargins left="0.7874015748031497" right="0.3937007874015748" top="0.7874015748031497" bottom="0.3937007874015748" header="0.2755905511811024" footer="0.2755905511811024"/>
  <pageSetup fitToHeight="0" fitToWidth="1" horizontalDpi="600" verticalDpi="600" orientation="landscape" paperSize="9" scale="76" r:id="rId1"/>
  <rowBreaks count="2" manualBreakCount="2">
    <brk id="31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F10E6"/>
    <pageSetUpPr fitToPage="1"/>
  </sheetPr>
  <dimension ref="A1:CH46"/>
  <sheetViews>
    <sheetView zoomScalePageLayoutView="0" workbookViewId="0" topLeftCell="A13">
      <selection activeCell="CH23" sqref="CH23"/>
    </sheetView>
  </sheetViews>
  <sheetFormatPr defaultColWidth="1.12109375" defaultRowHeight="12.75"/>
  <cols>
    <col min="1" max="1" width="2.125" style="24" bestFit="1" customWidth="1"/>
    <col min="2" max="80" width="1.12109375" style="24" customWidth="1"/>
    <col min="81" max="81" width="9.875" style="24" customWidth="1"/>
    <col min="82" max="82" width="9.00390625" style="24" customWidth="1"/>
    <col min="83" max="83" width="8.75390625" style="24" customWidth="1"/>
    <col min="84" max="84" width="9.00390625" style="24" customWidth="1"/>
    <col min="85" max="85" width="8.125" style="24" customWidth="1"/>
    <col min="86" max="86" width="15.875" style="24" customWidth="1"/>
    <col min="87" max="16384" width="1.12109375" style="24" customWidth="1"/>
  </cols>
  <sheetData>
    <row r="1" ht="15.75" hidden="1">
      <c r="A1" s="27" t="s">
        <v>114</v>
      </c>
    </row>
    <row r="2" ht="12.75" hidden="1"/>
    <row r="3" spans="1:86" s="27" customFormat="1" ht="45.75" customHeight="1" hidden="1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</row>
    <row r="4" spans="1:80" s="29" customFormat="1" ht="17.25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6" ht="12.75" hidden="1">
      <c r="A5" s="80" t="s">
        <v>39</v>
      </c>
      <c r="B5" s="80"/>
      <c r="C5" s="80"/>
      <c r="D5" s="80"/>
      <c r="E5" s="93" t="s">
        <v>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80" t="s">
        <v>109</v>
      </c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 t="s">
        <v>60</v>
      </c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 t="s">
        <v>99</v>
      </c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93" t="s">
        <v>66</v>
      </c>
      <c r="CD5" s="93"/>
      <c r="CE5" s="93"/>
      <c r="CF5" s="93"/>
      <c r="CG5" s="93"/>
      <c r="CH5" s="93"/>
    </row>
    <row r="6" spans="1:86" ht="89.25" customHeight="1" hidden="1">
      <c r="A6" s="80"/>
      <c r="B6" s="80"/>
      <c r="C6" s="80"/>
      <c r="D6" s="80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 t="s">
        <v>36</v>
      </c>
      <c r="CD6" s="80"/>
      <c r="CE6" s="80" t="s">
        <v>46</v>
      </c>
      <c r="CF6" s="80"/>
      <c r="CG6" s="80"/>
      <c r="CH6" s="80" t="s">
        <v>47</v>
      </c>
    </row>
    <row r="7" spans="1:86" ht="12.75" hidden="1">
      <c r="A7" s="80"/>
      <c r="B7" s="80"/>
      <c r="C7" s="80"/>
      <c r="D7" s="80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 t="s">
        <v>44</v>
      </c>
      <c r="CD7" s="80" t="s">
        <v>45</v>
      </c>
      <c r="CE7" s="80" t="s">
        <v>83</v>
      </c>
      <c r="CF7" s="80" t="s">
        <v>44</v>
      </c>
      <c r="CG7" s="80" t="s">
        <v>45</v>
      </c>
      <c r="CH7" s="80"/>
    </row>
    <row r="8" spans="1:86" ht="12.75" hidden="1">
      <c r="A8" s="80"/>
      <c r="B8" s="80"/>
      <c r="C8" s="80"/>
      <c r="D8" s="80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spans="1:86" ht="12.75" hidden="1">
      <c r="A9" s="93">
        <v>1</v>
      </c>
      <c r="B9" s="93"/>
      <c r="C9" s="93"/>
      <c r="D9" s="93"/>
      <c r="E9" s="93">
        <v>2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>
        <v>3</v>
      </c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>
        <v>4</v>
      </c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 t="s">
        <v>58</v>
      </c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12">
        <v>6</v>
      </c>
      <c r="CD9" s="12">
        <v>7</v>
      </c>
      <c r="CE9" s="12">
        <v>8</v>
      </c>
      <c r="CF9" s="12">
        <v>9</v>
      </c>
      <c r="CG9" s="12">
        <v>10</v>
      </c>
      <c r="CH9" s="12">
        <v>11</v>
      </c>
    </row>
    <row r="10" spans="1:86" ht="12.75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9"/>
      <c r="CD10" s="19"/>
      <c r="CE10" s="19"/>
      <c r="CF10" s="19"/>
      <c r="CG10" s="19"/>
      <c r="CH10" s="19"/>
    </row>
    <row r="11" spans="1:86" ht="12.75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9"/>
      <c r="CD11" s="19"/>
      <c r="CE11" s="19"/>
      <c r="CF11" s="19"/>
      <c r="CG11" s="19"/>
      <c r="CH11" s="19"/>
    </row>
    <row r="12" spans="1:86" ht="12.75" hidden="1">
      <c r="A12" s="153" t="s">
        <v>134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5"/>
      <c r="AN12" s="93" t="s">
        <v>3</v>
      </c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 t="s">
        <v>3</v>
      </c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9"/>
      <c r="CD12" s="19"/>
      <c r="CE12" s="19"/>
      <c r="CF12" s="19"/>
      <c r="CG12" s="19"/>
      <c r="CH12" s="19"/>
    </row>
    <row r="13" s="33" customFormat="1" ht="15.75"/>
    <row r="14" s="33" customFormat="1" ht="15.75">
      <c r="A14" s="27" t="s">
        <v>116</v>
      </c>
    </row>
    <row r="15" s="33" customFormat="1" ht="15.75"/>
    <row r="16" spans="1:80" s="27" customFormat="1" ht="15.75">
      <c r="A16" s="32" t="s">
        <v>117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8" spans="1:86" ht="12.75">
      <c r="A18" s="117" t="s">
        <v>39</v>
      </c>
      <c r="B18" s="118"/>
      <c r="C18" s="118"/>
      <c r="D18" s="119"/>
      <c r="E18" s="108" t="s">
        <v>4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17" t="s">
        <v>100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9"/>
      <c r="BB18" s="117" t="s">
        <v>101</v>
      </c>
      <c r="BC18" s="118"/>
      <c r="BD18" s="118"/>
      <c r="BE18" s="118"/>
      <c r="BF18" s="118"/>
      <c r="BG18" s="118"/>
      <c r="BH18" s="118"/>
      <c r="BI18" s="119"/>
      <c r="BJ18" s="117" t="s">
        <v>107</v>
      </c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9"/>
      <c r="CC18" s="93" t="s">
        <v>66</v>
      </c>
      <c r="CD18" s="93"/>
      <c r="CE18" s="93"/>
      <c r="CF18" s="93"/>
      <c r="CG18" s="93"/>
      <c r="CH18" s="93"/>
    </row>
    <row r="19" spans="1:86" ht="93" customHeight="1">
      <c r="A19" s="120"/>
      <c r="B19" s="121"/>
      <c r="C19" s="121"/>
      <c r="D19" s="122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120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2"/>
      <c r="BB19" s="120"/>
      <c r="BC19" s="121"/>
      <c r="BD19" s="121"/>
      <c r="BE19" s="121"/>
      <c r="BF19" s="121"/>
      <c r="BG19" s="121"/>
      <c r="BH19" s="121"/>
      <c r="BI19" s="122"/>
      <c r="BJ19" s="120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2"/>
      <c r="CC19" s="80" t="s">
        <v>36</v>
      </c>
      <c r="CD19" s="80"/>
      <c r="CE19" s="80" t="s">
        <v>46</v>
      </c>
      <c r="CF19" s="80"/>
      <c r="CG19" s="80"/>
      <c r="CH19" s="80" t="s">
        <v>47</v>
      </c>
    </row>
    <row r="20" spans="1:86" ht="12.75">
      <c r="A20" s="120"/>
      <c r="B20" s="121"/>
      <c r="C20" s="121"/>
      <c r="D20" s="122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120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2"/>
      <c r="BB20" s="120"/>
      <c r="BC20" s="121"/>
      <c r="BD20" s="121"/>
      <c r="BE20" s="121"/>
      <c r="BF20" s="121"/>
      <c r="BG20" s="121"/>
      <c r="BH20" s="121"/>
      <c r="BI20" s="122"/>
      <c r="BJ20" s="120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2"/>
      <c r="CC20" s="80" t="s">
        <v>44</v>
      </c>
      <c r="CD20" s="80" t="s">
        <v>45</v>
      </c>
      <c r="CE20" s="80" t="s">
        <v>83</v>
      </c>
      <c r="CF20" s="80" t="s">
        <v>44</v>
      </c>
      <c r="CG20" s="80" t="s">
        <v>45</v>
      </c>
      <c r="CH20" s="80"/>
    </row>
    <row r="21" spans="1:86" ht="12.75">
      <c r="A21" s="123"/>
      <c r="B21" s="124"/>
      <c r="C21" s="124"/>
      <c r="D21" s="125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6"/>
      <c r="AN21" s="123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5"/>
      <c r="BB21" s="123"/>
      <c r="BC21" s="124"/>
      <c r="BD21" s="124"/>
      <c r="BE21" s="124"/>
      <c r="BF21" s="124"/>
      <c r="BG21" s="124"/>
      <c r="BH21" s="124"/>
      <c r="BI21" s="125"/>
      <c r="BJ21" s="123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5"/>
      <c r="CC21" s="80"/>
      <c r="CD21" s="80"/>
      <c r="CE21" s="80"/>
      <c r="CF21" s="80"/>
      <c r="CG21" s="80"/>
      <c r="CH21" s="80"/>
    </row>
    <row r="22" spans="1:86" ht="12.75">
      <c r="A22" s="93">
        <v>1</v>
      </c>
      <c r="B22" s="93"/>
      <c r="C22" s="93"/>
      <c r="D22" s="93"/>
      <c r="E22" s="93">
        <v>2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>
        <v>3</v>
      </c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>
        <v>4</v>
      </c>
      <c r="BC22" s="93"/>
      <c r="BD22" s="93"/>
      <c r="BE22" s="93"/>
      <c r="BF22" s="93"/>
      <c r="BG22" s="93"/>
      <c r="BH22" s="93"/>
      <c r="BI22" s="93"/>
      <c r="BJ22" s="93" t="s">
        <v>103</v>
      </c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12">
        <v>6</v>
      </c>
      <c r="CD22" s="12">
        <v>7</v>
      </c>
      <c r="CE22" s="12">
        <v>8</v>
      </c>
      <c r="CF22" s="12">
        <v>9</v>
      </c>
      <c r="CG22" s="12">
        <v>10</v>
      </c>
      <c r="CH22" s="12">
        <v>11</v>
      </c>
    </row>
    <row r="23" spans="1:86" ht="30" customHeight="1">
      <c r="A23" s="93">
        <v>1</v>
      </c>
      <c r="B23" s="93"/>
      <c r="C23" s="93"/>
      <c r="D23" s="93"/>
      <c r="E23" s="103" t="s">
        <v>206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94">
        <f>CH23</f>
        <v>0</v>
      </c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25"/>
      <c r="CD23" s="25"/>
      <c r="CE23" s="25"/>
      <c r="CF23" s="25"/>
      <c r="CG23" s="25"/>
      <c r="CH23" s="25"/>
    </row>
    <row r="24" spans="1:86" s="41" customFormat="1" ht="12.75">
      <c r="A24" s="81" t="s">
        <v>106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01" t="s">
        <v>3</v>
      </c>
      <c r="BC24" s="101"/>
      <c r="BD24" s="101"/>
      <c r="BE24" s="101"/>
      <c r="BF24" s="101"/>
      <c r="BG24" s="101"/>
      <c r="BH24" s="101"/>
      <c r="BI24" s="101"/>
      <c r="BJ24" s="102">
        <f>SUM(BJ23:CB23)</f>
        <v>0</v>
      </c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40"/>
      <c r="CD24" s="40"/>
      <c r="CE24" s="40"/>
      <c r="CF24" s="40"/>
      <c r="CG24" s="40"/>
      <c r="CH24" s="40">
        <f>CH23</f>
        <v>0</v>
      </c>
    </row>
    <row r="25" spans="1:86" ht="12.75" hidden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40"/>
      <c r="CD25" s="25"/>
      <c r="CE25" s="25"/>
      <c r="CF25" s="25"/>
      <c r="CG25" s="25"/>
      <c r="CH25" s="25"/>
    </row>
    <row r="26" spans="1:86" ht="12.75" hidden="1">
      <c r="A26" s="153" t="s">
        <v>104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5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93" t="s">
        <v>3</v>
      </c>
      <c r="BC26" s="93"/>
      <c r="BD26" s="93"/>
      <c r="BE26" s="93"/>
      <c r="BF26" s="93"/>
      <c r="BG26" s="93"/>
      <c r="BH26" s="93"/>
      <c r="BI26" s="93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25"/>
      <c r="CD26" s="25"/>
      <c r="CE26" s="25"/>
      <c r="CF26" s="25"/>
      <c r="CG26" s="25"/>
      <c r="CH26" s="25"/>
    </row>
    <row r="27" spans="1:86" ht="12.75" hidden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25"/>
      <c r="CD27" s="25"/>
      <c r="CE27" s="25"/>
      <c r="CF27" s="25"/>
      <c r="CG27" s="25"/>
      <c r="CH27" s="25"/>
    </row>
    <row r="28" spans="1:86" ht="12.75" hidden="1">
      <c r="A28" s="153" t="s">
        <v>105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5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93" t="s">
        <v>3</v>
      </c>
      <c r="BC28" s="93"/>
      <c r="BD28" s="93"/>
      <c r="BE28" s="93"/>
      <c r="BF28" s="93"/>
      <c r="BG28" s="93"/>
      <c r="BH28" s="93"/>
      <c r="BI28" s="93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25"/>
      <c r="CD28" s="25"/>
      <c r="CE28" s="25"/>
      <c r="CF28" s="25"/>
      <c r="CG28" s="25"/>
      <c r="CH28" s="25"/>
    </row>
    <row r="29" spans="1:86" ht="12.75" hidden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25"/>
      <c r="CD29" s="25"/>
      <c r="CE29" s="25"/>
      <c r="CF29" s="25"/>
      <c r="CG29" s="25"/>
      <c r="CH29" s="25"/>
    </row>
    <row r="30" spans="1:86" ht="12.75" hidden="1">
      <c r="A30" s="153" t="s">
        <v>106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93" t="s">
        <v>3</v>
      </c>
      <c r="BC30" s="93"/>
      <c r="BD30" s="93"/>
      <c r="BE30" s="93"/>
      <c r="BF30" s="93"/>
      <c r="BG30" s="93"/>
      <c r="BH30" s="93"/>
      <c r="BI30" s="93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25"/>
      <c r="CD30" s="25"/>
      <c r="CE30" s="25"/>
      <c r="CF30" s="25"/>
      <c r="CG30" s="25"/>
      <c r="CH30" s="25"/>
    </row>
    <row r="31" spans="1:86" ht="12.75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16"/>
      <c r="BC31" s="16"/>
      <c r="BD31" s="16"/>
      <c r="BE31" s="16"/>
      <c r="BF31" s="16"/>
      <c r="BG31" s="16"/>
      <c r="BH31" s="16"/>
      <c r="BI31" s="16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6"/>
      <c r="CD31" s="36"/>
      <c r="CE31" s="36"/>
      <c r="CF31" s="36"/>
      <c r="CG31" s="36"/>
      <c r="CH31" s="36"/>
    </row>
    <row r="32" spans="1:86" ht="15.75" hidden="1">
      <c r="A32" s="45" t="s">
        <v>119</v>
      </c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16"/>
      <c r="BC32" s="16"/>
      <c r="BD32" s="16"/>
      <c r="BE32" s="16"/>
      <c r="BF32" s="16"/>
      <c r="BG32" s="16"/>
      <c r="BH32" s="16"/>
      <c r="BI32" s="16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6"/>
      <c r="CD32" s="36"/>
      <c r="CE32" s="36"/>
      <c r="CF32" s="36"/>
      <c r="CG32" s="36"/>
      <c r="CH32" s="36"/>
    </row>
    <row r="33" spans="1:86" ht="12.75" hidden="1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16"/>
      <c r="BC33" s="16"/>
      <c r="BD33" s="16"/>
      <c r="BE33" s="16"/>
      <c r="BF33" s="16"/>
      <c r="BG33" s="16"/>
      <c r="BH33" s="16"/>
      <c r="BI33" s="16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6"/>
      <c r="CD33" s="36"/>
      <c r="CE33" s="36"/>
      <c r="CF33" s="36"/>
      <c r="CG33" s="36"/>
      <c r="CH33" s="36"/>
    </row>
    <row r="34" spans="1:86" s="27" customFormat="1" ht="32.25" customHeight="1" hidden="1">
      <c r="A34" s="92" t="s">
        <v>118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</row>
    <row r="35" ht="12.75" hidden="1"/>
    <row r="36" spans="1:86" ht="12.75" customHeight="1" hidden="1">
      <c r="A36" s="117" t="s">
        <v>39</v>
      </c>
      <c r="B36" s="118"/>
      <c r="C36" s="118"/>
      <c r="D36" s="119"/>
      <c r="E36" s="108" t="s">
        <v>4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10"/>
      <c r="AN36" s="117" t="s">
        <v>110</v>
      </c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17" t="s">
        <v>108</v>
      </c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9"/>
      <c r="CC36" s="93" t="s">
        <v>66</v>
      </c>
      <c r="CD36" s="93"/>
      <c r="CE36" s="93"/>
      <c r="CF36" s="93"/>
      <c r="CG36" s="93"/>
      <c r="CH36" s="93"/>
    </row>
    <row r="37" spans="1:86" ht="93.75" customHeight="1" hidden="1">
      <c r="A37" s="120"/>
      <c r="B37" s="121"/>
      <c r="C37" s="121"/>
      <c r="D37" s="122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3"/>
      <c r="AN37" s="120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2"/>
      <c r="BN37" s="120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2"/>
      <c r="CC37" s="80" t="s">
        <v>36</v>
      </c>
      <c r="CD37" s="80"/>
      <c r="CE37" s="80" t="s">
        <v>46</v>
      </c>
      <c r="CF37" s="80"/>
      <c r="CG37" s="80"/>
      <c r="CH37" s="80" t="s">
        <v>47</v>
      </c>
    </row>
    <row r="38" spans="1:86" ht="12.75" hidden="1">
      <c r="A38" s="120"/>
      <c r="B38" s="121"/>
      <c r="C38" s="121"/>
      <c r="D38" s="122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2"/>
      <c r="BN38" s="120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2"/>
      <c r="CC38" s="80" t="s">
        <v>44</v>
      </c>
      <c r="CD38" s="80" t="s">
        <v>45</v>
      </c>
      <c r="CE38" s="80" t="s">
        <v>83</v>
      </c>
      <c r="CF38" s="80" t="s">
        <v>44</v>
      </c>
      <c r="CG38" s="80" t="s">
        <v>45</v>
      </c>
      <c r="CH38" s="80"/>
    </row>
    <row r="39" spans="1:86" ht="12.75" hidden="1">
      <c r="A39" s="123"/>
      <c r="B39" s="124"/>
      <c r="C39" s="124"/>
      <c r="D39" s="125"/>
      <c r="E39" s="11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  <c r="AN39" s="123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5"/>
      <c r="BN39" s="123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5"/>
      <c r="CC39" s="80"/>
      <c r="CD39" s="80"/>
      <c r="CE39" s="80"/>
      <c r="CF39" s="80"/>
      <c r="CG39" s="80"/>
      <c r="CH39" s="80"/>
    </row>
    <row r="40" spans="1:86" ht="12.75" hidden="1">
      <c r="A40" s="93">
        <v>1</v>
      </c>
      <c r="B40" s="93"/>
      <c r="C40" s="93"/>
      <c r="D40" s="93"/>
      <c r="E40" s="93">
        <v>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88">
        <v>3</v>
      </c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89"/>
      <c r="BN40" s="93">
        <v>4</v>
      </c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12">
        <v>5</v>
      </c>
      <c r="CD40" s="12">
        <v>6</v>
      </c>
      <c r="CE40" s="12">
        <v>7</v>
      </c>
      <c r="CF40" s="12">
        <v>8</v>
      </c>
      <c r="CG40" s="12">
        <v>9</v>
      </c>
      <c r="CH40" s="12">
        <v>10</v>
      </c>
    </row>
    <row r="41" spans="1:86" ht="12.75" hidden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88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89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9"/>
      <c r="CD41" s="19"/>
      <c r="CE41" s="19"/>
      <c r="CF41" s="19"/>
      <c r="CG41" s="19"/>
      <c r="CH41" s="19"/>
    </row>
    <row r="42" spans="1:86" ht="12.75" hidden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88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89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9"/>
      <c r="CD42" s="19"/>
      <c r="CE42" s="19"/>
      <c r="CF42" s="19"/>
      <c r="CG42" s="19"/>
      <c r="CH42" s="19"/>
    </row>
    <row r="43" spans="1:86" ht="12.75" hidden="1">
      <c r="A43" s="130"/>
      <c r="B43" s="130"/>
      <c r="C43" s="130"/>
      <c r="D43" s="130"/>
      <c r="E43" s="131" t="s">
        <v>111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88" t="s">
        <v>3</v>
      </c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89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9"/>
      <c r="CD43" s="19"/>
      <c r="CE43" s="19"/>
      <c r="CF43" s="19"/>
      <c r="CG43" s="19"/>
      <c r="CH43" s="19"/>
    </row>
    <row r="44" spans="1:86" ht="12.75" hidden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88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89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9"/>
      <c r="CD44" s="19"/>
      <c r="CE44" s="19"/>
      <c r="CF44" s="19"/>
      <c r="CG44" s="19"/>
      <c r="CH44" s="19"/>
    </row>
    <row r="45" spans="1:86" ht="12.75" hidden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88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89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9"/>
      <c r="CD45" s="19"/>
      <c r="CE45" s="19"/>
      <c r="CF45" s="19"/>
      <c r="CG45" s="19"/>
      <c r="CH45" s="19"/>
    </row>
    <row r="46" spans="1:86" ht="12.75" hidden="1">
      <c r="A46" s="130"/>
      <c r="B46" s="130"/>
      <c r="C46" s="130"/>
      <c r="D46" s="130"/>
      <c r="E46" s="131" t="s">
        <v>112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88" t="s">
        <v>3</v>
      </c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89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9"/>
      <c r="CD46" s="19"/>
      <c r="CE46" s="19"/>
      <c r="CF46" s="19"/>
      <c r="CG46" s="19"/>
      <c r="CH46" s="19"/>
    </row>
  </sheetData>
  <sheetProtection/>
  <mergeCells count="131">
    <mergeCell ref="BB5:BM8"/>
    <mergeCell ref="AN10:BA10"/>
    <mergeCell ref="BN9:CB9"/>
    <mergeCell ref="BN11:CB11"/>
    <mergeCell ref="CC5:CH5"/>
    <mergeCell ref="CG20:CG21"/>
    <mergeCell ref="BN12:CB12"/>
    <mergeCell ref="BB12:BM12"/>
    <mergeCell ref="CD7:CD8"/>
    <mergeCell ref="CE7:CE8"/>
    <mergeCell ref="CF7:CF8"/>
    <mergeCell ref="CD20:CD21"/>
    <mergeCell ref="BN5:CB8"/>
    <mergeCell ref="CC7:CC8"/>
    <mergeCell ref="A11:D11"/>
    <mergeCell ref="CG7:CG8"/>
    <mergeCell ref="CC19:CD19"/>
    <mergeCell ref="CE19:CG19"/>
    <mergeCell ref="CC18:CH18"/>
    <mergeCell ref="A10:D10"/>
    <mergeCell ref="E10:AM10"/>
    <mergeCell ref="E22:AM22"/>
    <mergeCell ref="CH19:CH21"/>
    <mergeCell ref="CC20:CC21"/>
    <mergeCell ref="A5:D8"/>
    <mergeCell ref="E5:AM8"/>
    <mergeCell ref="AN5:BA8"/>
    <mergeCell ref="BB11:BM11"/>
    <mergeCell ref="CC6:CD6"/>
    <mergeCell ref="CE6:CG6"/>
    <mergeCell ref="CH6:CH8"/>
    <mergeCell ref="BJ25:CB25"/>
    <mergeCell ref="CE20:CE21"/>
    <mergeCell ref="CF20:CF21"/>
    <mergeCell ref="AN26:BA26"/>
    <mergeCell ref="BB26:BI26"/>
    <mergeCell ref="BJ18:CB21"/>
    <mergeCell ref="AN11:BA11"/>
    <mergeCell ref="AN18:BA21"/>
    <mergeCell ref="AN22:BA22"/>
    <mergeCell ref="A26:AM26"/>
    <mergeCell ref="A24:AM24"/>
    <mergeCell ref="A18:D21"/>
    <mergeCell ref="A22:D22"/>
    <mergeCell ref="A36:D39"/>
    <mergeCell ref="E18:AM21"/>
    <mergeCell ref="E23:AM23"/>
    <mergeCell ref="BB24:BI24"/>
    <mergeCell ref="BJ24:CB24"/>
    <mergeCell ref="AN25:BA25"/>
    <mergeCell ref="A27:D27"/>
    <mergeCell ref="E27:AM27"/>
    <mergeCell ref="AN27:BA27"/>
    <mergeCell ref="AN24:BA24"/>
    <mergeCell ref="BB25:BI25"/>
    <mergeCell ref="A25:D25"/>
    <mergeCell ref="E25:AM25"/>
    <mergeCell ref="BN41:CB41"/>
    <mergeCell ref="A29:D29"/>
    <mergeCell ref="E29:AM29"/>
    <mergeCell ref="AN29:BA29"/>
    <mergeCell ref="BJ29:CB29"/>
    <mergeCell ref="E36:AM39"/>
    <mergeCell ref="AN12:BA12"/>
    <mergeCell ref="A3:CH3"/>
    <mergeCell ref="AN36:BM39"/>
    <mergeCell ref="BB22:BI22"/>
    <mergeCell ref="BJ22:CB22"/>
    <mergeCell ref="BB29:BI29"/>
    <mergeCell ref="A28:AM28"/>
    <mergeCell ref="BB18:BI21"/>
    <mergeCell ref="CG38:CG39"/>
    <mergeCell ref="CC37:CD37"/>
    <mergeCell ref="AN43:BM43"/>
    <mergeCell ref="AN40:BM40"/>
    <mergeCell ref="BN40:CB40"/>
    <mergeCell ref="BN36:CB39"/>
    <mergeCell ref="E44:AM44"/>
    <mergeCell ref="BB9:BM9"/>
    <mergeCell ref="AN44:BM44"/>
    <mergeCell ref="BN44:CB44"/>
    <mergeCell ref="E43:AM43"/>
    <mergeCell ref="BN43:CB43"/>
    <mergeCell ref="BN42:CB42"/>
    <mergeCell ref="AN42:BM42"/>
    <mergeCell ref="AN41:BM41"/>
    <mergeCell ref="BJ26:CB26"/>
    <mergeCell ref="BJ30:CB30"/>
    <mergeCell ref="BB27:BI27"/>
    <mergeCell ref="A34:CH34"/>
    <mergeCell ref="CH37:CH39"/>
    <mergeCell ref="A41:D41"/>
    <mergeCell ref="E41:AM41"/>
    <mergeCell ref="CC38:CC39"/>
    <mergeCell ref="CD38:CD39"/>
    <mergeCell ref="CE38:CE39"/>
    <mergeCell ref="CF38:CF39"/>
    <mergeCell ref="BJ23:CB23"/>
    <mergeCell ref="BJ28:CB28"/>
    <mergeCell ref="CE37:CG37"/>
    <mergeCell ref="CC36:CH36"/>
    <mergeCell ref="A46:D46"/>
    <mergeCell ref="E46:AM46"/>
    <mergeCell ref="AN46:BM46"/>
    <mergeCell ref="A23:D23"/>
    <mergeCell ref="A30:AM30"/>
    <mergeCell ref="AN23:BA23"/>
    <mergeCell ref="AN30:BA30"/>
    <mergeCell ref="BB30:BI30"/>
    <mergeCell ref="BJ27:CB27"/>
    <mergeCell ref="AN28:BA28"/>
    <mergeCell ref="BN45:CB45"/>
    <mergeCell ref="E11:AM11"/>
    <mergeCell ref="A9:D9"/>
    <mergeCell ref="E9:AM9"/>
    <mergeCell ref="AN9:BA9"/>
    <mergeCell ref="BB23:BI23"/>
    <mergeCell ref="BB28:BI28"/>
    <mergeCell ref="A12:AM12"/>
    <mergeCell ref="BB10:BM10"/>
    <mergeCell ref="BN10:CB10"/>
    <mergeCell ref="A44:D44"/>
    <mergeCell ref="A45:D45"/>
    <mergeCell ref="BN46:CB46"/>
    <mergeCell ref="A40:D40"/>
    <mergeCell ref="E40:AM40"/>
    <mergeCell ref="E45:AM45"/>
    <mergeCell ref="A42:D42"/>
    <mergeCell ref="E42:AM42"/>
    <mergeCell ref="A43:D43"/>
    <mergeCell ref="AN45:BM45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F10E6"/>
  </sheetPr>
  <dimension ref="A1:CH23"/>
  <sheetViews>
    <sheetView zoomScalePageLayoutView="0" workbookViewId="0" topLeftCell="A1">
      <selection activeCell="BN12" sqref="BN12:CB12"/>
    </sheetView>
  </sheetViews>
  <sheetFormatPr defaultColWidth="1.12109375" defaultRowHeight="12.75"/>
  <cols>
    <col min="1" max="1" width="2.125" style="8" bestFit="1" customWidth="1"/>
    <col min="2" max="80" width="1.12109375" style="8" customWidth="1"/>
    <col min="81" max="83" width="9.375" style="8" customWidth="1"/>
    <col min="84" max="84" width="9.125" style="8" customWidth="1"/>
    <col min="85" max="85" width="8.375" style="8" customWidth="1"/>
    <col min="86" max="86" width="15.125" style="8" customWidth="1"/>
    <col min="87" max="16384" width="1.12109375" style="8" customWidth="1"/>
  </cols>
  <sheetData>
    <row r="1" spans="1:86" ht="36.75" customHeight="1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</row>
    <row r="3" spans="1:86" s="5" customFormat="1" ht="15.7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0" s="7" customFormat="1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6" ht="12.75" customHeight="1">
      <c r="A5" s="117" t="s">
        <v>39</v>
      </c>
      <c r="B5" s="118"/>
      <c r="C5" s="118"/>
      <c r="D5" s="119"/>
      <c r="E5" s="108" t="s">
        <v>4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10"/>
      <c r="AN5" s="117" t="s">
        <v>63</v>
      </c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9"/>
      <c r="BD5" s="117" t="s">
        <v>62</v>
      </c>
      <c r="BE5" s="118"/>
      <c r="BF5" s="118"/>
      <c r="BG5" s="118"/>
      <c r="BH5" s="118"/>
      <c r="BI5" s="118"/>
      <c r="BJ5" s="118"/>
      <c r="BK5" s="118"/>
      <c r="BL5" s="118"/>
      <c r="BM5" s="119"/>
      <c r="BN5" s="117" t="s">
        <v>64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9"/>
      <c r="CC5" s="157" t="s">
        <v>66</v>
      </c>
      <c r="CD5" s="158"/>
      <c r="CE5" s="158"/>
      <c r="CF5" s="158"/>
      <c r="CG5" s="158"/>
      <c r="CH5" s="159"/>
    </row>
    <row r="6" spans="1:86" ht="78.75" customHeight="1">
      <c r="A6" s="120"/>
      <c r="B6" s="121"/>
      <c r="C6" s="121"/>
      <c r="D6" s="122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2"/>
      <c r="BD6" s="120"/>
      <c r="BE6" s="121"/>
      <c r="BF6" s="121"/>
      <c r="BG6" s="121"/>
      <c r="BH6" s="121"/>
      <c r="BI6" s="121"/>
      <c r="BJ6" s="121"/>
      <c r="BK6" s="121"/>
      <c r="BL6" s="121"/>
      <c r="BM6" s="122"/>
      <c r="BN6" s="120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2"/>
      <c r="CC6" s="84" t="s">
        <v>36</v>
      </c>
      <c r="CD6" s="86"/>
      <c r="CE6" s="84" t="s">
        <v>46</v>
      </c>
      <c r="CF6" s="85"/>
      <c r="CG6" s="86"/>
      <c r="CH6" s="127" t="s">
        <v>47</v>
      </c>
    </row>
    <row r="7" spans="1:86" ht="12.75" customHeight="1">
      <c r="A7" s="120"/>
      <c r="B7" s="121"/>
      <c r="C7" s="121"/>
      <c r="D7" s="122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3"/>
      <c r="AN7" s="120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2"/>
      <c r="BD7" s="120"/>
      <c r="BE7" s="121"/>
      <c r="BF7" s="121"/>
      <c r="BG7" s="121"/>
      <c r="BH7" s="121"/>
      <c r="BI7" s="121"/>
      <c r="BJ7" s="121"/>
      <c r="BK7" s="121"/>
      <c r="BL7" s="121"/>
      <c r="BM7" s="122"/>
      <c r="BN7" s="120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2"/>
      <c r="CC7" s="166" t="s">
        <v>44</v>
      </c>
      <c r="CD7" s="166" t="s">
        <v>45</v>
      </c>
      <c r="CE7" s="166" t="s">
        <v>83</v>
      </c>
      <c r="CF7" s="166" t="s">
        <v>44</v>
      </c>
      <c r="CG7" s="166" t="s">
        <v>45</v>
      </c>
      <c r="CH7" s="128"/>
    </row>
    <row r="8" spans="1:86" ht="12.75" customHeight="1">
      <c r="A8" s="123"/>
      <c r="B8" s="124"/>
      <c r="C8" s="124"/>
      <c r="D8" s="125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6"/>
      <c r="AN8" s="12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5"/>
      <c r="BD8" s="123"/>
      <c r="BE8" s="124"/>
      <c r="BF8" s="124"/>
      <c r="BG8" s="124"/>
      <c r="BH8" s="124"/>
      <c r="BI8" s="124"/>
      <c r="BJ8" s="124"/>
      <c r="BK8" s="124"/>
      <c r="BL8" s="124"/>
      <c r="BM8" s="125"/>
      <c r="BN8" s="123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5"/>
      <c r="CC8" s="167"/>
      <c r="CD8" s="167"/>
      <c r="CE8" s="167"/>
      <c r="CF8" s="167"/>
      <c r="CG8" s="167"/>
      <c r="CH8" s="129"/>
    </row>
    <row r="9" spans="1:86" ht="12.75">
      <c r="A9" s="88">
        <v>1</v>
      </c>
      <c r="B9" s="107"/>
      <c r="C9" s="107"/>
      <c r="D9" s="89"/>
      <c r="E9" s="88">
        <v>2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89"/>
      <c r="AN9" s="88">
        <v>3</v>
      </c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89"/>
      <c r="BD9" s="88">
        <v>4</v>
      </c>
      <c r="BE9" s="107"/>
      <c r="BF9" s="107"/>
      <c r="BG9" s="107"/>
      <c r="BH9" s="107"/>
      <c r="BI9" s="107"/>
      <c r="BJ9" s="107"/>
      <c r="BK9" s="107"/>
      <c r="BL9" s="107"/>
      <c r="BM9" s="89"/>
      <c r="BN9" s="88" t="s">
        <v>58</v>
      </c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89"/>
      <c r="CC9" s="11">
        <v>6</v>
      </c>
      <c r="CD9" s="11">
        <v>7</v>
      </c>
      <c r="CE9" s="11">
        <v>8</v>
      </c>
      <c r="CF9" s="11">
        <v>9</v>
      </c>
      <c r="CG9" s="11">
        <v>10</v>
      </c>
      <c r="CH9" s="11">
        <v>11</v>
      </c>
    </row>
    <row r="10" spans="1:86" ht="12.75">
      <c r="A10" s="163"/>
      <c r="B10" s="164"/>
      <c r="C10" s="164"/>
      <c r="D10" s="165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5"/>
      <c r="AN10" s="160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160"/>
      <c r="BE10" s="161"/>
      <c r="BF10" s="161"/>
      <c r="BG10" s="161"/>
      <c r="BH10" s="161"/>
      <c r="BI10" s="161"/>
      <c r="BJ10" s="161"/>
      <c r="BK10" s="161"/>
      <c r="BL10" s="161"/>
      <c r="BM10" s="162"/>
      <c r="BN10" s="160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2"/>
      <c r="CC10" s="13"/>
      <c r="CD10" s="13"/>
      <c r="CE10" s="13"/>
      <c r="CF10" s="13"/>
      <c r="CG10" s="13"/>
      <c r="CH10" s="13"/>
    </row>
    <row r="11" spans="1:86" ht="12.75">
      <c r="A11" s="163"/>
      <c r="B11" s="164"/>
      <c r="C11" s="164"/>
      <c r="D11" s="165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5"/>
      <c r="AN11" s="160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2"/>
      <c r="BD11" s="160"/>
      <c r="BE11" s="161"/>
      <c r="BF11" s="161"/>
      <c r="BG11" s="161"/>
      <c r="BH11" s="161"/>
      <c r="BI11" s="161"/>
      <c r="BJ11" s="161"/>
      <c r="BK11" s="161"/>
      <c r="BL11" s="161"/>
      <c r="BM11" s="162"/>
      <c r="BN11" s="160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2"/>
      <c r="CC11" s="13"/>
      <c r="CD11" s="13"/>
      <c r="CE11" s="13"/>
      <c r="CF11" s="13"/>
      <c r="CG11" s="13"/>
      <c r="CH11" s="13"/>
    </row>
    <row r="12" spans="1:86" ht="12.75">
      <c r="A12" s="160" t="s">
        <v>69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57" t="s">
        <v>3</v>
      </c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9"/>
      <c r="BD12" s="157" t="s">
        <v>3</v>
      </c>
      <c r="BE12" s="158"/>
      <c r="BF12" s="158"/>
      <c r="BG12" s="158"/>
      <c r="BH12" s="158"/>
      <c r="BI12" s="158"/>
      <c r="BJ12" s="158"/>
      <c r="BK12" s="158"/>
      <c r="BL12" s="158"/>
      <c r="BM12" s="159"/>
      <c r="BN12" s="160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2"/>
      <c r="CC12" s="13"/>
      <c r="CD12" s="13"/>
      <c r="CE12" s="13"/>
      <c r="CF12" s="13"/>
      <c r="CG12" s="13"/>
      <c r="CH12" s="13"/>
    </row>
    <row r="13" s="1" customFormat="1" ht="15.75"/>
    <row r="14" spans="1:86" s="5" customFormat="1" ht="15.75">
      <c r="A14" s="14" t="s">
        <v>121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0" s="7" customFormat="1" ht="9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6" ht="12.75">
      <c r="A16" s="80" t="s">
        <v>39</v>
      </c>
      <c r="B16" s="80"/>
      <c r="C16" s="80"/>
      <c r="D16" s="80"/>
      <c r="E16" s="93" t="s">
        <v>4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17" t="s">
        <v>63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117" t="s">
        <v>62</v>
      </c>
      <c r="BE16" s="118"/>
      <c r="BF16" s="118"/>
      <c r="BG16" s="118"/>
      <c r="BH16" s="118"/>
      <c r="BI16" s="118"/>
      <c r="BJ16" s="118"/>
      <c r="BK16" s="118"/>
      <c r="BL16" s="118"/>
      <c r="BM16" s="119"/>
      <c r="BN16" s="117" t="s">
        <v>64</v>
      </c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168" t="s">
        <v>66</v>
      </c>
      <c r="CD16" s="168"/>
      <c r="CE16" s="168"/>
      <c r="CF16" s="168"/>
      <c r="CG16" s="168"/>
      <c r="CH16" s="168"/>
    </row>
    <row r="17" spans="1:86" ht="83.25" customHeight="1">
      <c r="A17" s="80"/>
      <c r="B17" s="80"/>
      <c r="C17" s="80"/>
      <c r="D17" s="8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12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0"/>
      <c r="BE17" s="121"/>
      <c r="BF17" s="121"/>
      <c r="BG17" s="121"/>
      <c r="BH17" s="121"/>
      <c r="BI17" s="121"/>
      <c r="BJ17" s="121"/>
      <c r="BK17" s="121"/>
      <c r="BL17" s="121"/>
      <c r="BM17" s="122"/>
      <c r="BN17" s="120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2"/>
      <c r="CC17" s="80" t="s">
        <v>36</v>
      </c>
      <c r="CD17" s="80"/>
      <c r="CE17" s="84" t="s">
        <v>46</v>
      </c>
      <c r="CF17" s="85"/>
      <c r="CG17" s="86"/>
      <c r="CH17" s="127" t="s">
        <v>47</v>
      </c>
    </row>
    <row r="18" spans="1:86" ht="12.75" customHeight="1">
      <c r="A18" s="80"/>
      <c r="B18" s="80"/>
      <c r="C18" s="80"/>
      <c r="D18" s="80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12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0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69" t="s">
        <v>44</v>
      </c>
      <c r="CD18" s="169" t="s">
        <v>45</v>
      </c>
      <c r="CE18" s="166" t="s">
        <v>83</v>
      </c>
      <c r="CF18" s="169" t="s">
        <v>44</v>
      </c>
      <c r="CG18" s="169" t="s">
        <v>45</v>
      </c>
      <c r="CH18" s="128"/>
    </row>
    <row r="19" spans="1:86" ht="12.75">
      <c r="A19" s="80"/>
      <c r="B19" s="80"/>
      <c r="C19" s="80"/>
      <c r="D19" s="80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123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123"/>
      <c r="BE19" s="124"/>
      <c r="BF19" s="124"/>
      <c r="BG19" s="124"/>
      <c r="BH19" s="124"/>
      <c r="BI19" s="124"/>
      <c r="BJ19" s="124"/>
      <c r="BK19" s="124"/>
      <c r="BL19" s="124"/>
      <c r="BM19" s="125"/>
      <c r="BN19" s="123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169"/>
      <c r="CD19" s="169"/>
      <c r="CE19" s="167"/>
      <c r="CF19" s="169"/>
      <c r="CG19" s="169"/>
      <c r="CH19" s="129"/>
    </row>
    <row r="20" spans="1:86" ht="12.75">
      <c r="A20" s="93">
        <v>1</v>
      </c>
      <c r="B20" s="93"/>
      <c r="C20" s="93"/>
      <c r="D20" s="93"/>
      <c r="E20" s="93">
        <v>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>
        <v>3</v>
      </c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>
        <v>4</v>
      </c>
      <c r="BE20" s="93"/>
      <c r="BF20" s="93"/>
      <c r="BG20" s="93"/>
      <c r="BH20" s="93"/>
      <c r="BI20" s="93"/>
      <c r="BJ20" s="93"/>
      <c r="BK20" s="93"/>
      <c r="BL20" s="93"/>
      <c r="BM20" s="93"/>
      <c r="BN20" s="93" t="s">
        <v>58</v>
      </c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ht="12.75">
      <c r="A21" s="170"/>
      <c r="B21" s="170"/>
      <c r="C21" s="170"/>
      <c r="D21" s="170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3"/>
      <c r="CD21" s="13"/>
      <c r="CE21" s="13"/>
      <c r="CF21" s="13"/>
      <c r="CG21" s="13"/>
      <c r="CH21" s="13"/>
    </row>
    <row r="22" spans="1:86" ht="12.75">
      <c r="A22" s="170"/>
      <c r="B22" s="170"/>
      <c r="C22" s="170"/>
      <c r="D22" s="170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3"/>
      <c r="CD22" s="13"/>
      <c r="CE22" s="13"/>
      <c r="CF22" s="13"/>
      <c r="CG22" s="13"/>
      <c r="CH22" s="13"/>
    </row>
    <row r="23" spans="1:86" ht="12.75">
      <c r="A23" s="160" t="s">
        <v>70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2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 t="s">
        <v>3</v>
      </c>
      <c r="BE23" s="168"/>
      <c r="BF23" s="168"/>
      <c r="BG23" s="168"/>
      <c r="BH23" s="168"/>
      <c r="BI23" s="168"/>
      <c r="BJ23" s="168"/>
      <c r="BK23" s="168"/>
      <c r="BL23" s="168"/>
      <c r="BM23" s="168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3"/>
      <c r="CD23" s="13"/>
      <c r="CE23" s="13"/>
      <c r="CF23" s="13"/>
      <c r="CG23" s="13"/>
      <c r="CH23" s="13"/>
    </row>
    <row r="24" s="1" customFormat="1" ht="15.75"/>
  </sheetData>
  <sheetProtection/>
  <mergeCells count="67">
    <mergeCell ref="A1:CH1"/>
    <mergeCell ref="A23:AN23"/>
    <mergeCell ref="AO23:BC23"/>
    <mergeCell ref="BD23:BM23"/>
    <mergeCell ref="BN23:CB23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BD22:BM22"/>
    <mergeCell ref="BN22:CB22"/>
    <mergeCell ref="CG18:CG19"/>
    <mergeCell ref="A20:D20"/>
    <mergeCell ref="E20:AN20"/>
    <mergeCell ref="AO20:BC20"/>
    <mergeCell ref="BD20:BM20"/>
    <mergeCell ref="BN20:CB20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BN10:CB10"/>
    <mergeCell ref="E11:AM11"/>
    <mergeCell ref="AN11:BC11"/>
    <mergeCell ref="A12:AM12"/>
    <mergeCell ref="AN12:BC12"/>
    <mergeCell ref="A16:D19"/>
    <mergeCell ref="E16:AN19"/>
    <mergeCell ref="AO16:BC19"/>
    <mergeCell ref="BD16:BM19"/>
    <mergeCell ref="BN16:CB1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M8"/>
    <mergeCell ref="AN5:BC8"/>
    <mergeCell ref="BD5:BM8"/>
    <mergeCell ref="BN5:CB8"/>
    <mergeCell ref="A9:D9"/>
    <mergeCell ref="AN9:BC9"/>
    <mergeCell ref="BD9:BM9"/>
    <mergeCell ref="BN9:CB9"/>
    <mergeCell ref="BD12:BM12"/>
    <mergeCell ref="BN12:CB12"/>
    <mergeCell ref="A11:D11"/>
    <mergeCell ref="BD11:BM11"/>
    <mergeCell ref="BN11:CB11"/>
    <mergeCell ref="E9:AM9"/>
    <mergeCell ref="A10:D10"/>
    <mergeCell ref="E10:AM10"/>
    <mergeCell ref="AN10:BC10"/>
    <mergeCell ref="BD10:B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101"/>
  <sheetViews>
    <sheetView zoomScalePageLayoutView="0" workbookViewId="0" topLeftCell="A1">
      <selection activeCell="E11" sqref="E11:AI11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0" s="27" customFormat="1" ht="15.75">
      <c r="A1" s="32" t="s">
        <v>123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s="29" customFormat="1" ht="9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6" s="27" customFormat="1" ht="15.75">
      <c r="A3" s="32" t="s">
        <v>124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5" spans="1:86" ht="15.75" customHeight="1">
      <c r="A5" s="80" t="s">
        <v>39</v>
      </c>
      <c r="B5" s="80"/>
      <c r="C5" s="80"/>
      <c r="D5" s="80"/>
      <c r="E5" s="93" t="s">
        <v>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80" t="s">
        <v>67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 t="s">
        <v>62</v>
      </c>
      <c r="AV5" s="80"/>
      <c r="AW5" s="80"/>
      <c r="AX5" s="80"/>
      <c r="AY5" s="80"/>
      <c r="AZ5" s="80"/>
      <c r="BA5" s="80"/>
      <c r="BB5" s="80"/>
      <c r="BC5" s="80"/>
      <c r="BD5" s="80"/>
      <c r="BE5" s="80" t="s">
        <v>68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93" t="s">
        <v>6</v>
      </c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 t="s">
        <v>66</v>
      </c>
      <c r="CD5" s="93"/>
      <c r="CE5" s="93"/>
      <c r="CF5" s="93"/>
      <c r="CG5" s="93"/>
      <c r="CH5" s="93"/>
    </row>
    <row r="6" spans="1:86" ht="78.75" customHeight="1">
      <c r="A6" s="80"/>
      <c r="B6" s="80"/>
      <c r="C6" s="80"/>
      <c r="D6" s="80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80" t="s">
        <v>36</v>
      </c>
      <c r="CD6" s="80"/>
      <c r="CE6" s="84" t="s">
        <v>46</v>
      </c>
      <c r="CF6" s="85"/>
      <c r="CG6" s="86"/>
      <c r="CH6" s="80" t="s">
        <v>47</v>
      </c>
    </row>
    <row r="7" spans="1:86" ht="12.75">
      <c r="A7" s="80"/>
      <c r="B7" s="80"/>
      <c r="C7" s="80"/>
      <c r="D7" s="80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80" t="s">
        <v>44</v>
      </c>
      <c r="CD7" s="80" t="s">
        <v>45</v>
      </c>
      <c r="CE7" s="127" t="s">
        <v>83</v>
      </c>
      <c r="CF7" s="80" t="s">
        <v>44</v>
      </c>
      <c r="CG7" s="80" t="s">
        <v>45</v>
      </c>
      <c r="CH7" s="80"/>
    </row>
    <row r="8" spans="1:86" ht="12.75">
      <c r="A8" s="80"/>
      <c r="B8" s="80"/>
      <c r="C8" s="80"/>
      <c r="D8" s="80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80"/>
      <c r="CD8" s="80"/>
      <c r="CE8" s="129"/>
      <c r="CF8" s="80"/>
      <c r="CG8" s="80"/>
      <c r="CH8" s="80"/>
    </row>
    <row r="9" spans="1:86" ht="12.75">
      <c r="A9" s="93">
        <v>1</v>
      </c>
      <c r="B9" s="93"/>
      <c r="C9" s="93"/>
      <c r="D9" s="93"/>
      <c r="E9" s="93">
        <v>2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>
        <v>3</v>
      </c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>
        <v>4</v>
      </c>
      <c r="AV9" s="93"/>
      <c r="AW9" s="93"/>
      <c r="AX9" s="93"/>
      <c r="AY9" s="93"/>
      <c r="AZ9" s="93"/>
      <c r="BA9" s="93"/>
      <c r="BB9" s="93"/>
      <c r="BC9" s="93"/>
      <c r="BD9" s="93"/>
      <c r="BE9" s="93">
        <v>5</v>
      </c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 t="s">
        <v>54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12">
        <v>7</v>
      </c>
      <c r="CD9" s="12">
        <v>8</v>
      </c>
      <c r="CE9" s="12">
        <v>9</v>
      </c>
      <c r="CF9" s="12">
        <v>10</v>
      </c>
      <c r="CG9" s="12">
        <v>11</v>
      </c>
      <c r="CH9" s="12">
        <v>12</v>
      </c>
    </row>
    <row r="10" spans="1:86" s="61" customFormat="1" ht="12.75">
      <c r="A10" s="173">
        <v>1</v>
      </c>
      <c r="B10" s="173"/>
      <c r="C10" s="173"/>
      <c r="D10" s="173"/>
      <c r="E10" s="174" t="s">
        <v>159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5">
        <v>7</v>
      </c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>
        <v>12</v>
      </c>
      <c r="AV10" s="175"/>
      <c r="AW10" s="175"/>
      <c r="AX10" s="175"/>
      <c r="AY10" s="175"/>
      <c r="AZ10" s="175"/>
      <c r="BA10" s="175"/>
      <c r="BB10" s="175"/>
      <c r="BC10" s="175"/>
      <c r="BD10" s="175"/>
      <c r="BE10" s="176">
        <v>423.64</v>
      </c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>
        <v>35585.89</v>
      </c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77"/>
      <c r="CD10" s="77">
        <f>BP10</f>
        <v>35585.89</v>
      </c>
      <c r="CE10" s="77"/>
      <c r="CF10" s="77"/>
      <c r="CG10" s="77"/>
      <c r="CH10" s="77"/>
    </row>
    <row r="11" spans="1:86" s="61" customFormat="1" ht="12.75">
      <c r="A11" s="173">
        <v>2</v>
      </c>
      <c r="B11" s="173"/>
      <c r="C11" s="173"/>
      <c r="D11" s="173"/>
      <c r="E11" s="174" t="s">
        <v>194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5">
        <v>1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>
        <v>12</v>
      </c>
      <c r="AV11" s="175"/>
      <c r="AW11" s="175"/>
      <c r="AX11" s="175"/>
      <c r="AY11" s="175"/>
      <c r="AZ11" s="175"/>
      <c r="BA11" s="175"/>
      <c r="BB11" s="175"/>
      <c r="BC11" s="175"/>
      <c r="BD11" s="175"/>
      <c r="BE11" s="176">
        <v>550</v>
      </c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>
        <v>6600</v>
      </c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59"/>
      <c r="CD11" s="59">
        <v>6600</v>
      </c>
      <c r="CE11" s="59"/>
      <c r="CF11" s="59"/>
      <c r="CG11" s="59"/>
      <c r="CH11" s="59"/>
    </row>
    <row r="12" spans="1:86" s="61" customFormat="1" ht="12.75" hidden="1">
      <c r="A12" s="173"/>
      <c r="B12" s="173"/>
      <c r="C12" s="173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59"/>
      <c r="CD12" s="59"/>
      <c r="CE12" s="59"/>
      <c r="CF12" s="59"/>
      <c r="CG12" s="59"/>
      <c r="CH12" s="59"/>
    </row>
    <row r="13" spans="1:86" s="61" customFormat="1" ht="12.75" hidden="1">
      <c r="A13" s="173"/>
      <c r="B13" s="173"/>
      <c r="C13" s="173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59"/>
      <c r="CD13" s="59"/>
      <c r="CE13" s="59"/>
      <c r="CF13" s="59"/>
      <c r="CG13" s="59"/>
      <c r="CH13" s="59"/>
    </row>
    <row r="14" spans="1:86" s="61" customFormat="1" ht="12.75" hidden="1">
      <c r="A14" s="173"/>
      <c r="B14" s="173"/>
      <c r="C14" s="173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59"/>
      <c r="CD14" s="59"/>
      <c r="CE14" s="59"/>
      <c r="CF14" s="59"/>
      <c r="CG14" s="59"/>
      <c r="CH14" s="59"/>
    </row>
    <row r="15" spans="1:86" s="61" customFormat="1" ht="12.75" hidden="1">
      <c r="A15" s="173"/>
      <c r="B15" s="173"/>
      <c r="C15" s="173"/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59"/>
      <c r="CD15" s="59"/>
      <c r="CE15" s="59"/>
      <c r="CF15" s="59"/>
      <c r="CG15" s="59"/>
      <c r="CH15" s="59"/>
    </row>
    <row r="16" spans="1:86" s="63" customFormat="1" ht="12.75">
      <c r="A16" s="181" t="s">
        <v>88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80" t="s">
        <v>3</v>
      </c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 t="s">
        <v>3</v>
      </c>
      <c r="AV16" s="180"/>
      <c r="AW16" s="180"/>
      <c r="AX16" s="180"/>
      <c r="AY16" s="180"/>
      <c r="AZ16" s="180"/>
      <c r="BA16" s="180"/>
      <c r="BB16" s="180"/>
      <c r="BC16" s="180"/>
      <c r="BD16" s="180"/>
      <c r="BE16" s="180" t="s">
        <v>3</v>
      </c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>
        <f>BP11+BP10</f>
        <v>42185.89</v>
      </c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62"/>
      <c r="CD16" s="62">
        <f>CD11+CD10</f>
        <v>42185.89</v>
      </c>
      <c r="CE16" s="62"/>
      <c r="CF16" s="62"/>
      <c r="CG16" s="62"/>
      <c r="CH16" s="62"/>
    </row>
    <row r="17" spans="1:8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6"/>
      <c r="CD17" s="36"/>
      <c r="CE17" s="36"/>
      <c r="CF17" s="36"/>
      <c r="CG17" s="36"/>
      <c r="CH17" s="36"/>
    </row>
    <row r="18" spans="1:86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6"/>
      <c r="CD18" s="36"/>
      <c r="CE18" s="36"/>
      <c r="CF18" s="36"/>
      <c r="CG18" s="36"/>
      <c r="CH18" s="36"/>
    </row>
    <row r="19" spans="1:86" ht="12.75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6"/>
      <c r="CD19" s="36"/>
      <c r="CE19" s="36"/>
      <c r="CF19" s="36"/>
      <c r="CG19" s="36"/>
      <c r="CH19" s="36"/>
    </row>
    <row r="20" s="33" customFormat="1" ht="15.75" hidden="1"/>
    <row r="21" spans="1:80" s="27" customFormat="1" ht="15.75" hidden="1">
      <c r="A21" s="32" t="s">
        <v>125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ht="12.75" hidden="1"/>
    <row r="23" spans="1:86" ht="12.75" hidden="1">
      <c r="A23" s="80" t="s">
        <v>39</v>
      </c>
      <c r="B23" s="80"/>
      <c r="C23" s="80"/>
      <c r="D23" s="80"/>
      <c r="E23" s="93" t="s">
        <v>4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80" t="s">
        <v>89</v>
      </c>
      <c r="AO23" s="80"/>
      <c r="AP23" s="80"/>
      <c r="AQ23" s="80"/>
      <c r="AR23" s="80"/>
      <c r="AS23" s="80"/>
      <c r="AT23" s="80"/>
      <c r="AU23" s="80"/>
      <c r="AV23" s="80"/>
      <c r="AW23" s="80" t="s">
        <v>90</v>
      </c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93" t="s">
        <v>6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 t="s">
        <v>66</v>
      </c>
      <c r="CD23" s="93"/>
      <c r="CE23" s="93"/>
      <c r="CF23" s="93"/>
      <c r="CG23" s="93"/>
      <c r="CH23" s="93"/>
    </row>
    <row r="24" spans="1:86" ht="80.25" customHeight="1" hidden="1">
      <c r="A24" s="80"/>
      <c r="B24" s="80"/>
      <c r="C24" s="80"/>
      <c r="D24" s="80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80" t="s">
        <v>36</v>
      </c>
      <c r="CD24" s="80"/>
      <c r="CE24" s="80" t="s">
        <v>46</v>
      </c>
      <c r="CF24" s="80"/>
      <c r="CG24" s="80"/>
      <c r="CH24" s="80" t="s">
        <v>47</v>
      </c>
    </row>
    <row r="25" spans="1:86" ht="12.75" hidden="1">
      <c r="A25" s="80"/>
      <c r="B25" s="80"/>
      <c r="C25" s="80"/>
      <c r="D25" s="80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80" t="s">
        <v>44</v>
      </c>
      <c r="CD25" s="80" t="s">
        <v>45</v>
      </c>
      <c r="CE25" s="80" t="s">
        <v>83</v>
      </c>
      <c r="CF25" s="80" t="s">
        <v>44</v>
      </c>
      <c r="CG25" s="80" t="s">
        <v>45</v>
      </c>
      <c r="CH25" s="80"/>
    </row>
    <row r="26" spans="1:86" ht="12.75" hidden="1">
      <c r="A26" s="80"/>
      <c r="B26" s="80"/>
      <c r="C26" s="80"/>
      <c r="D26" s="80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80"/>
      <c r="CD26" s="80"/>
      <c r="CE26" s="80"/>
      <c r="CF26" s="80"/>
      <c r="CG26" s="80"/>
      <c r="CH26" s="80"/>
    </row>
    <row r="27" spans="1:86" ht="12.75" hidden="1">
      <c r="A27" s="93">
        <v>1</v>
      </c>
      <c r="B27" s="93"/>
      <c r="C27" s="93"/>
      <c r="D27" s="93"/>
      <c r="E27" s="93">
        <v>2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>
        <v>3</v>
      </c>
      <c r="AO27" s="93"/>
      <c r="AP27" s="93"/>
      <c r="AQ27" s="93"/>
      <c r="AR27" s="93"/>
      <c r="AS27" s="93"/>
      <c r="AT27" s="93"/>
      <c r="AU27" s="93"/>
      <c r="AV27" s="93"/>
      <c r="AW27" s="93">
        <v>4</v>
      </c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 t="s">
        <v>58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12">
        <v>6</v>
      </c>
      <c r="CD27" s="12">
        <v>7</v>
      </c>
      <c r="CE27" s="12">
        <v>8</v>
      </c>
      <c r="CF27" s="12">
        <v>9</v>
      </c>
      <c r="CG27" s="12">
        <v>10</v>
      </c>
      <c r="CH27" s="12">
        <v>11</v>
      </c>
    </row>
    <row r="28" spans="1:86" ht="12.75" hidden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9"/>
      <c r="CD28" s="19"/>
      <c r="CE28" s="19"/>
      <c r="CF28" s="19"/>
      <c r="CG28" s="19"/>
      <c r="CH28" s="19"/>
    </row>
    <row r="29" spans="1:86" ht="12.75" hidden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9"/>
      <c r="CD29" s="19"/>
      <c r="CE29" s="19"/>
      <c r="CF29" s="19"/>
      <c r="CG29" s="19"/>
      <c r="CH29" s="19"/>
    </row>
    <row r="30" spans="1:86" ht="12.75" hidden="1">
      <c r="A30" s="153" t="s">
        <v>91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9"/>
      <c r="CD30" s="19"/>
      <c r="CE30" s="19"/>
      <c r="CF30" s="19"/>
      <c r="CG30" s="19"/>
      <c r="CH30" s="19"/>
    </row>
    <row r="31" spans="2:80" s="27" customFormat="1" ht="15.75" hidden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2:80" s="27" customFormat="1" ht="15.75" hidden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2:80" s="27" customFormat="1" ht="15.75" hidden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2:80" s="27" customFormat="1" ht="15.75" hidden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2:80" s="27" customFormat="1" ht="15.75" hidden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2:80" s="27" customFormat="1" ht="15.75" hidden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2:80" s="27" customFormat="1" ht="15.75" hidden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2:80" s="27" customFormat="1" ht="15.75" hidden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 s="27" customFormat="1" ht="15.75">
      <c r="A39" s="32" t="s">
        <v>126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1" spans="1:86" ht="12.75">
      <c r="A41" s="80" t="s">
        <v>39</v>
      </c>
      <c r="B41" s="80"/>
      <c r="C41" s="80"/>
      <c r="D41" s="80"/>
      <c r="E41" s="93" t="s">
        <v>30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0" t="s">
        <v>92</v>
      </c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 t="s">
        <v>93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 t="s">
        <v>151</v>
      </c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93" t="s">
        <v>6</v>
      </c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 t="s">
        <v>66</v>
      </c>
      <c r="CD41" s="93"/>
      <c r="CE41" s="93"/>
      <c r="CF41" s="93"/>
      <c r="CG41" s="93"/>
      <c r="CH41" s="93"/>
    </row>
    <row r="42" spans="1:86" ht="79.5" customHeight="1">
      <c r="A42" s="80"/>
      <c r="B42" s="80"/>
      <c r="C42" s="80"/>
      <c r="D42" s="80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80" t="s">
        <v>36</v>
      </c>
      <c r="CD42" s="80"/>
      <c r="CE42" s="80" t="s">
        <v>46</v>
      </c>
      <c r="CF42" s="80"/>
      <c r="CG42" s="80"/>
      <c r="CH42" s="80" t="s">
        <v>47</v>
      </c>
    </row>
    <row r="43" spans="1:86" ht="12.75">
      <c r="A43" s="80"/>
      <c r="B43" s="80"/>
      <c r="C43" s="80"/>
      <c r="D43" s="80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80" t="s">
        <v>44</v>
      </c>
      <c r="CD43" s="80" t="s">
        <v>45</v>
      </c>
      <c r="CE43" s="80" t="s">
        <v>83</v>
      </c>
      <c r="CF43" s="80" t="s">
        <v>44</v>
      </c>
      <c r="CG43" s="80" t="s">
        <v>45</v>
      </c>
      <c r="CH43" s="80"/>
    </row>
    <row r="44" spans="1:86" ht="12.75">
      <c r="A44" s="80"/>
      <c r="B44" s="80"/>
      <c r="C44" s="80"/>
      <c r="D44" s="80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80"/>
      <c r="CD44" s="80"/>
      <c r="CE44" s="80"/>
      <c r="CF44" s="80"/>
      <c r="CG44" s="80"/>
      <c r="CH44" s="80"/>
    </row>
    <row r="45" spans="1:86" ht="12.75">
      <c r="A45" s="93">
        <v>1</v>
      </c>
      <c r="B45" s="93"/>
      <c r="C45" s="93"/>
      <c r="D45" s="93"/>
      <c r="E45" s="93">
        <v>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>
        <v>3</v>
      </c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>
        <v>4</v>
      </c>
      <c r="AV45" s="93"/>
      <c r="AW45" s="93"/>
      <c r="AX45" s="93"/>
      <c r="AY45" s="93"/>
      <c r="AZ45" s="93"/>
      <c r="BA45" s="93"/>
      <c r="BB45" s="93"/>
      <c r="BC45" s="93"/>
      <c r="BD45" s="93"/>
      <c r="BE45" s="93">
        <v>5</v>
      </c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 t="s">
        <v>102</v>
      </c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12">
        <v>7</v>
      </c>
      <c r="CD45" s="12">
        <v>8</v>
      </c>
      <c r="CE45" s="12">
        <v>9</v>
      </c>
      <c r="CF45" s="12">
        <v>10</v>
      </c>
      <c r="CG45" s="12">
        <v>11</v>
      </c>
      <c r="CH45" s="12">
        <v>12</v>
      </c>
    </row>
    <row r="46" spans="1:86" ht="12.75">
      <c r="A46" s="93">
        <v>1</v>
      </c>
      <c r="B46" s="93"/>
      <c r="C46" s="93"/>
      <c r="D46" s="93"/>
      <c r="E46" s="130" t="s">
        <v>173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79">
        <v>307.05</v>
      </c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94">
        <v>52.98</v>
      </c>
      <c r="AV46" s="94"/>
      <c r="AW46" s="94"/>
      <c r="AX46" s="94"/>
      <c r="AY46" s="94"/>
      <c r="AZ46" s="94"/>
      <c r="BA46" s="94"/>
      <c r="BB46" s="94"/>
      <c r="BC46" s="94"/>
      <c r="BD46" s="94"/>
      <c r="BE46" s="94">
        <v>100</v>
      </c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>
        <f>AJ46*AU46</f>
        <v>16267.509</v>
      </c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25"/>
      <c r="CD46" s="25">
        <f>BP46</f>
        <v>16267.509</v>
      </c>
      <c r="CE46" s="25"/>
      <c r="CF46" s="25"/>
      <c r="CG46" s="25"/>
      <c r="CH46" s="25"/>
    </row>
    <row r="47" spans="1:86" ht="12.75">
      <c r="A47" s="93"/>
      <c r="B47" s="93"/>
      <c r="C47" s="93"/>
      <c r="D47" s="93"/>
      <c r="E47" s="130" t="s">
        <v>174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79">
        <v>181.33</v>
      </c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94">
        <v>52.98</v>
      </c>
      <c r="AV47" s="94"/>
      <c r="AW47" s="94"/>
      <c r="AX47" s="94"/>
      <c r="AY47" s="94"/>
      <c r="AZ47" s="94"/>
      <c r="BA47" s="94"/>
      <c r="BB47" s="94"/>
      <c r="BC47" s="94"/>
      <c r="BD47" s="94"/>
      <c r="BE47" s="94">
        <v>100</v>
      </c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>
        <f>AJ47*AU47</f>
        <v>9606.8634</v>
      </c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25"/>
      <c r="CD47" s="25">
        <f>BP47</f>
        <v>9606.8634</v>
      </c>
      <c r="CE47" s="25"/>
      <c r="CF47" s="25"/>
      <c r="CG47" s="25"/>
      <c r="CH47" s="25"/>
    </row>
    <row r="48" spans="1:86" s="41" customFormat="1" ht="12.75">
      <c r="A48" s="101"/>
      <c r="B48" s="101"/>
      <c r="C48" s="101"/>
      <c r="D48" s="101"/>
      <c r="E48" s="177" t="s">
        <v>154</v>
      </c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8">
        <f>SUM(AJ46:AJ47)</f>
        <v>488.38</v>
      </c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>
        <f>SUM(BP46:BP47)</f>
        <v>25874.3724</v>
      </c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40"/>
      <c r="CD48" s="40">
        <f>SUM(CD46:CD47)</f>
        <v>25874.3724</v>
      </c>
      <c r="CE48" s="40"/>
      <c r="CF48" s="40"/>
      <c r="CG48" s="40"/>
      <c r="CH48" s="40"/>
    </row>
    <row r="49" spans="1:86" ht="12.75">
      <c r="A49" s="93"/>
      <c r="B49" s="93"/>
      <c r="C49" s="93"/>
      <c r="D49" s="93"/>
      <c r="E49" s="130" t="s">
        <v>175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79">
        <v>688.18</v>
      </c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94">
        <v>55.98</v>
      </c>
      <c r="AV49" s="94"/>
      <c r="AW49" s="94"/>
      <c r="AX49" s="94"/>
      <c r="AY49" s="94"/>
      <c r="AZ49" s="94"/>
      <c r="BA49" s="94"/>
      <c r="BB49" s="94"/>
      <c r="BC49" s="94"/>
      <c r="BD49" s="94"/>
      <c r="BE49" s="94">
        <v>100</v>
      </c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>
        <f>ROUND(AJ49*AU49*BE49/100,2)</f>
        <v>38524.32</v>
      </c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25"/>
      <c r="CD49" s="25">
        <f>BP49</f>
        <v>38524.32</v>
      </c>
      <c r="CE49" s="25"/>
      <c r="CF49" s="25"/>
      <c r="CG49" s="25"/>
      <c r="CH49" s="25"/>
    </row>
    <row r="50" spans="1:86" ht="12.75">
      <c r="A50" s="93"/>
      <c r="B50" s="93"/>
      <c r="C50" s="93"/>
      <c r="D50" s="93"/>
      <c r="E50" s="130" t="s">
        <v>176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79">
        <v>308.6</v>
      </c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94">
        <v>55.98</v>
      </c>
      <c r="AV50" s="94"/>
      <c r="AW50" s="94"/>
      <c r="AX50" s="94"/>
      <c r="AY50" s="94"/>
      <c r="AZ50" s="94"/>
      <c r="BA50" s="94"/>
      <c r="BB50" s="94"/>
      <c r="BC50" s="94"/>
      <c r="BD50" s="94"/>
      <c r="BE50" s="94">
        <v>100</v>
      </c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>
        <f>AJ50*AU50</f>
        <v>17275.428</v>
      </c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25"/>
      <c r="CD50" s="25">
        <f>BP50</f>
        <v>17275.428</v>
      </c>
      <c r="CE50" s="25"/>
      <c r="CF50" s="25"/>
      <c r="CG50" s="25"/>
      <c r="CH50" s="25"/>
    </row>
    <row r="51" spans="1:86" s="41" customFormat="1" ht="12.75">
      <c r="A51" s="101"/>
      <c r="B51" s="101"/>
      <c r="C51" s="101"/>
      <c r="D51" s="101"/>
      <c r="E51" s="177" t="s">
        <v>155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8">
        <f>SUM(AJ49:AJ50)</f>
        <v>996.78</v>
      </c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>
        <f>SUM(BP49:BQ50)</f>
        <v>55799.748</v>
      </c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40"/>
      <c r="CD51" s="40">
        <f>SUM(CD49:CD50)</f>
        <v>55799.748</v>
      </c>
      <c r="CE51" s="40"/>
      <c r="CF51" s="40"/>
      <c r="CG51" s="40"/>
      <c r="CH51" s="40"/>
    </row>
    <row r="52" spans="1:86" s="41" customFormat="1" ht="12.75">
      <c r="A52" s="101"/>
      <c r="B52" s="101"/>
      <c r="C52" s="101"/>
      <c r="D52" s="101"/>
      <c r="E52" s="177" t="s">
        <v>156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>
        <f>BP48+BP51</f>
        <v>81674.1204</v>
      </c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40"/>
      <c r="CD52" s="40">
        <f>CD48+CD51</f>
        <v>81674.1204</v>
      </c>
      <c r="CE52" s="40"/>
      <c r="CF52" s="40"/>
      <c r="CG52" s="40"/>
      <c r="CH52" s="40"/>
    </row>
    <row r="53" spans="1:86" ht="12.75">
      <c r="A53" s="93"/>
      <c r="B53" s="93"/>
      <c r="C53" s="93"/>
      <c r="D53" s="93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25"/>
      <c r="CD53" s="25"/>
      <c r="CE53" s="25"/>
      <c r="CF53" s="25"/>
      <c r="CG53" s="25"/>
      <c r="CH53" s="25"/>
    </row>
    <row r="54" spans="1:86" ht="12.75">
      <c r="A54" s="93">
        <v>2</v>
      </c>
      <c r="B54" s="93"/>
      <c r="C54" s="93"/>
      <c r="D54" s="93"/>
      <c r="E54" s="78" t="s">
        <v>157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79"/>
      <c r="AJ54" s="187">
        <v>25.162</v>
      </c>
      <c r="AK54" s="188"/>
      <c r="AL54" s="188"/>
      <c r="AM54" s="188"/>
      <c r="AN54" s="188"/>
      <c r="AO54" s="188"/>
      <c r="AP54" s="188"/>
      <c r="AQ54" s="188"/>
      <c r="AR54" s="188"/>
      <c r="AS54" s="188"/>
      <c r="AT54" s="189"/>
      <c r="AU54" s="190">
        <v>200.63</v>
      </c>
      <c r="AV54" s="191"/>
      <c r="AW54" s="191"/>
      <c r="AX54" s="191"/>
      <c r="AY54" s="191"/>
      <c r="AZ54" s="191"/>
      <c r="BA54" s="191"/>
      <c r="BB54" s="191"/>
      <c r="BC54" s="191"/>
      <c r="BD54" s="192"/>
      <c r="BE54" s="190"/>
      <c r="BF54" s="191"/>
      <c r="BG54" s="191"/>
      <c r="BH54" s="191"/>
      <c r="BI54" s="191"/>
      <c r="BJ54" s="191"/>
      <c r="BK54" s="191"/>
      <c r="BL54" s="191"/>
      <c r="BM54" s="191"/>
      <c r="BN54" s="191"/>
      <c r="BO54" s="192"/>
      <c r="BP54" s="190">
        <v>5048.25</v>
      </c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2"/>
      <c r="CC54" s="25"/>
      <c r="CD54" s="25">
        <f>BP54</f>
        <v>5048.25</v>
      </c>
      <c r="CE54" s="25"/>
      <c r="CF54" s="25"/>
      <c r="CG54" s="25"/>
      <c r="CH54" s="25"/>
    </row>
    <row r="55" spans="1:86" s="41" customFormat="1" ht="12.75">
      <c r="A55" s="101"/>
      <c r="B55" s="101"/>
      <c r="C55" s="101"/>
      <c r="D55" s="101"/>
      <c r="E55" s="193" t="s">
        <v>158</v>
      </c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5"/>
      <c r="AJ55" s="196"/>
      <c r="AK55" s="197"/>
      <c r="AL55" s="197"/>
      <c r="AM55" s="197"/>
      <c r="AN55" s="197"/>
      <c r="AO55" s="197"/>
      <c r="AP55" s="197"/>
      <c r="AQ55" s="197"/>
      <c r="AR55" s="197"/>
      <c r="AS55" s="197"/>
      <c r="AT55" s="198"/>
      <c r="AU55" s="199"/>
      <c r="AV55" s="200"/>
      <c r="AW55" s="200"/>
      <c r="AX55" s="200"/>
      <c r="AY55" s="200"/>
      <c r="AZ55" s="200"/>
      <c r="BA55" s="200"/>
      <c r="BB55" s="200"/>
      <c r="BC55" s="200"/>
      <c r="BD55" s="201"/>
      <c r="BE55" s="199"/>
      <c r="BF55" s="200"/>
      <c r="BG55" s="200"/>
      <c r="BH55" s="200"/>
      <c r="BI55" s="200"/>
      <c r="BJ55" s="200"/>
      <c r="BK55" s="200"/>
      <c r="BL55" s="200"/>
      <c r="BM55" s="200"/>
      <c r="BN55" s="200"/>
      <c r="BO55" s="201"/>
      <c r="BP55" s="199">
        <f>BP54</f>
        <v>5048.25</v>
      </c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1"/>
      <c r="CC55" s="40"/>
      <c r="CD55" s="40">
        <f>CD54</f>
        <v>5048.25</v>
      </c>
      <c r="CE55" s="40"/>
      <c r="CF55" s="40"/>
      <c r="CG55" s="40"/>
      <c r="CH55" s="40"/>
    </row>
    <row r="56" spans="1:86" ht="12.75">
      <c r="A56" s="93"/>
      <c r="B56" s="93"/>
      <c r="C56" s="93"/>
      <c r="D56" s="93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25"/>
      <c r="CD56" s="25"/>
      <c r="CE56" s="25"/>
      <c r="CF56" s="25"/>
      <c r="CG56" s="25"/>
      <c r="CH56" s="25"/>
    </row>
    <row r="57" spans="1:86" ht="12.75">
      <c r="A57" s="93">
        <v>3</v>
      </c>
      <c r="B57" s="93"/>
      <c r="C57" s="93"/>
      <c r="D57" s="93"/>
      <c r="E57" s="130" t="s">
        <v>178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79">
        <v>105.6</v>
      </c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94">
        <v>664.28</v>
      </c>
      <c r="AV57" s="94"/>
      <c r="AW57" s="94"/>
      <c r="AX57" s="94"/>
      <c r="AY57" s="94"/>
      <c r="AZ57" s="94"/>
      <c r="BA57" s="94"/>
      <c r="BB57" s="94"/>
      <c r="BC57" s="94"/>
      <c r="BD57" s="94"/>
      <c r="BE57" s="94">
        <v>100</v>
      </c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>
        <v>70148.23</v>
      </c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25"/>
      <c r="CD57" s="25">
        <f>BP57</f>
        <v>70148.23</v>
      </c>
      <c r="CE57" s="25"/>
      <c r="CF57" s="25"/>
      <c r="CG57" s="25"/>
      <c r="CH57" s="25"/>
    </row>
    <row r="58" spans="1:86" s="41" customFormat="1" ht="12.75">
      <c r="A58" s="101"/>
      <c r="B58" s="101"/>
      <c r="C58" s="101"/>
      <c r="D58" s="101"/>
      <c r="E58" s="177" t="s">
        <v>177</v>
      </c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>
        <f>SUM(AJ57)</f>
        <v>105.6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>
        <f>SUM(BP57)</f>
        <v>70148.23</v>
      </c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40"/>
      <c r="CD58" s="40">
        <f>SUM(CD57)</f>
        <v>70148.23</v>
      </c>
      <c r="CE58" s="40"/>
      <c r="CF58" s="40"/>
      <c r="CG58" s="40"/>
      <c r="CH58" s="40"/>
    </row>
    <row r="59" spans="1:86" ht="12.75" hidden="1">
      <c r="A59" s="93"/>
      <c r="B59" s="93"/>
      <c r="C59" s="93"/>
      <c r="D59" s="93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25"/>
      <c r="CD59" s="25"/>
      <c r="CE59" s="25"/>
      <c r="CF59" s="25"/>
      <c r="CG59" s="25"/>
      <c r="CH59" s="25"/>
    </row>
    <row r="60" spans="1:86" ht="12.75" hidden="1">
      <c r="A60" s="93"/>
      <c r="B60" s="93"/>
      <c r="C60" s="93"/>
      <c r="D60" s="93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25"/>
      <c r="CD60" s="25"/>
      <c r="CE60" s="25"/>
      <c r="CF60" s="25"/>
      <c r="CG60" s="25"/>
      <c r="CH60" s="25"/>
    </row>
    <row r="61" spans="1:86" ht="12.75" hidden="1">
      <c r="A61" s="93"/>
      <c r="B61" s="93"/>
      <c r="C61" s="93"/>
      <c r="D61" s="93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25"/>
      <c r="CD61" s="25"/>
      <c r="CE61" s="25"/>
      <c r="CF61" s="25"/>
      <c r="CG61" s="25"/>
      <c r="CH61" s="25"/>
    </row>
    <row r="62" spans="1:86" ht="12.75" hidden="1">
      <c r="A62" s="93"/>
      <c r="B62" s="93"/>
      <c r="C62" s="93"/>
      <c r="D62" s="93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25"/>
      <c r="CD62" s="25"/>
      <c r="CE62" s="25"/>
      <c r="CF62" s="25"/>
      <c r="CG62" s="25"/>
      <c r="CH62" s="25"/>
    </row>
    <row r="63" spans="1:86" ht="12.75" hidden="1">
      <c r="A63" s="93"/>
      <c r="B63" s="93"/>
      <c r="C63" s="93"/>
      <c r="D63" s="93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25"/>
      <c r="CD63" s="25"/>
      <c r="CE63" s="25"/>
      <c r="CF63" s="25"/>
      <c r="CG63" s="25"/>
      <c r="CH63" s="25"/>
    </row>
    <row r="64" spans="1:86" ht="12.75" hidden="1">
      <c r="A64" s="93"/>
      <c r="B64" s="93"/>
      <c r="C64" s="93"/>
      <c r="D64" s="93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25"/>
      <c r="CD64" s="25"/>
      <c r="CE64" s="25"/>
      <c r="CF64" s="25"/>
      <c r="CG64" s="25"/>
      <c r="CH64" s="25"/>
    </row>
    <row r="65" spans="1:86" ht="12.75" hidden="1">
      <c r="A65" s="93"/>
      <c r="B65" s="93"/>
      <c r="C65" s="93"/>
      <c r="D65" s="93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25"/>
      <c r="CD65" s="25"/>
      <c r="CE65" s="25"/>
      <c r="CF65" s="25"/>
      <c r="CG65" s="25"/>
      <c r="CH65" s="25"/>
    </row>
    <row r="66" spans="68:80" s="33" customFormat="1" ht="15.75" hidden="1">
      <c r="BP66" s="184" t="e">
        <f>#REF!+#REF!+BP52</f>
        <v>#REF!</v>
      </c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</row>
    <row r="67" spans="1:80" s="27" customFormat="1" ht="15.75" hidden="1">
      <c r="A67" s="32" t="s">
        <v>127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ht="12.75" hidden="1"/>
    <row r="69" spans="1:86" ht="12.75" customHeight="1" hidden="1">
      <c r="A69" s="80" t="s">
        <v>39</v>
      </c>
      <c r="B69" s="80"/>
      <c r="C69" s="80"/>
      <c r="D69" s="80"/>
      <c r="E69" s="93" t="s">
        <v>30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 t="s">
        <v>5</v>
      </c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80" t="s">
        <v>95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 t="s">
        <v>96</v>
      </c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93" t="s">
        <v>66</v>
      </c>
      <c r="CD69" s="93"/>
      <c r="CE69" s="93"/>
      <c r="CF69" s="93"/>
      <c r="CG69" s="93"/>
      <c r="CH69" s="93"/>
    </row>
    <row r="70" spans="1:86" ht="80.25" customHeight="1" hidden="1">
      <c r="A70" s="80"/>
      <c r="B70" s="80"/>
      <c r="C70" s="80"/>
      <c r="D70" s="80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 t="s">
        <v>36</v>
      </c>
      <c r="CD70" s="80"/>
      <c r="CE70" s="80" t="s">
        <v>46</v>
      </c>
      <c r="CF70" s="80"/>
      <c r="CG70" s="80"/>
      <c r="CH70" s="80" t="s">
        <v>47</v>
      </c>
    </row>
    <row r="71" spans="1:86" ht="12.75" hidden="1">
      <c r="A71" s="80"/>
      <c r="B71" s="80"/>
      <c r="C71" s="80"/>
      <c r="D71" s="80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 t="s">
        <v>44</v>
      </c>
      <c r="CD71" s="80" t="s">
        <v>45</v>
      </c>
      <c r="CE71" s="80" t="s">
        <v>83</v>
      </c>
      <c r="CF71" s="80" t="s">
        <v>44</v>
      </c>
      <c r="CG71" s="80" t="s">
        <v>45</v>
      </c>
      <c r="CH71" s="80"/>
    </row>
    <row r="72" spans="1:86" ht="12.75" hidden="1">
      <c r="A72" s="80"/>
      <c r="B72" s="80"/>
      <c r="C72" s="80"/>
      <c r="D72" s="80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</row>
    <row r="73" spans="1:86" ht="12.75" hidden="1">
      <c r="A73" s="93">
        <v>1</v>
      </c>
      <c r="B73" s="93"/>
      <c r="C73" s="93"/>
      <c r="D73" s="93"/>
      <c r="E73" s="93">
        <v>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>
        <v>3</v>
      </c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>
        <v>4</v>
      </c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 t="s">
        <v>58</v>
      </c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12">
        <v>6</v>
      </c>
      <c r="CD73" s="12">
        <v>7</v>
      </c>
      <c r="CE73" s="12">
        <v>8</v>
      </c>
      <c r="CF73" s="12">
        <v>9</v>
      </c>
      <c r="CG73" s="12">
        <v>10</v>
      </c>
      <c r="CH73" s="12">
        <v>11</v>
      </c>
    </row>
    <row r="74" spans="1:86" ht="12.75" hidden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9"/>
      <c r="CD74" s="19"/>
      <c r="CE74" s="19"/>
      <c r="CF74" s="19"/>
      <c r="CG74" s="19"/>
      <c r="CH74" s="19"/>
    </row>
    <row r="75" spans="1:86" ht="12.75" hidden="1">
      <c r="A75" s="153" t="s">
        <v>97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5"/>
      <c r="AR75" s="93" t="s">
        <v>3</v>
      </c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 t="s">
        <v>3</v>
      </c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 t="s">
        <v>3</v>
      </c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19"/>
      <c r="CD75" s="19"/>
      <c r="CE75" s="19"/>
      <c r="CF75" s="19"/>
      <c r="CG75" s="19"/>
      <c r="CH75" s="19"/>
    </row>
    <row r="76" spans="1:86" ht="24.75" customHeight="1">
      <c r="A76" s="93">
        <v>1</v>
      </c>
      <c r="B76" s="93"/>
      <c r="C76" s="93"/>
      <c r="D76" s="93"/>
      <c r="E76" s="103" t="s">
        <v>209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79">
        <v>688.18</v>
      </c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94">
        <v>27.99</v>
      </c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v>100</v>
      </c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>
        <f>ROUND(AJ76*AU76*BE76/100,2)</f>
        <v>19262.16</v>
      </c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25"/>
      <c r="CD76" s="25">
        <f>BP76</f>
        <v>19262.16</v>
      </c>
      <c r="CE76" s="25"/>
      <c r="CF76" s="25"/>
      <c r="CG76" s="25"/>
      <c r="CH76" s="25"/>
    </row>
    <row r="77" spans="1:86" ht="30" customHeight="1">
      <c r="A77" s="93">
        <v>2</v>
      </c>
      <c r="B77" s="93"/>
      <c r="C77" s="93"/>
      <c r="D77" s="93"/>
      <c r="E77" s="103" t="s">
        <v>209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79">
        <v>308.6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94">
        <v>27.99</v>
      </c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v>100</v>
      </c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>
        <f>AJ77*AU77</f>
        <v>8637.714</v>
      </c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25"/>
      <c r="CD77" s="25">
        <f>BP77</f>
        <v>8637.714</v>
      </c>
      <c r="CE77" s="25"/>
      <c r="CF77" s="25"/>
      <c r="CG77" s="25"/>
      <c r="CH77" s="25"/>
    </row>
    <row r="78" spans="1:86" s="41" customFormat="1" ht="12.75">
      <c r="A78" s="101"/>
      <c r="B78" s="101"/>
      <c r="C78" s="101"/>
      <c r="D78" s="101"/>
      <c r="E78" s="177" t="s">
        <v>155</v>
      </c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8">
        <f>SUM(AJ76:AJ77)</f>
        <v>996.78</v>
      </c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>
        <f>SUM(BP76:BQ77)</f>
        <v>27899.874</v>
      </c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40"/>
      <c r="CD78" s="40">
        <f>SUM(CD76:CD77)</f>
        <v>27899.874</v>
      </c>
      <c r="CE78" s="40"/>
      <c r="CF78" s="40"/>
      <c r="CG78" s="40"/>
      <c r="CH78" s="40"/>
    </row>
    <row r="79" spans="1:86" s="41" customFormat="1" ht="15" customHeight="1">
      <c r="A79" s="81" t="s">
        <v>94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3"/>
      <c r="AJ79" s="178" t="s">
        <v>3</v>
      </c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02" t="s">
        <v>3</v>
      </c>
      <c r="AV79" s="102"/>
      <c r="AW79" s="102"/>
      <c r="AX79" s="102"/>
      <c r="AY79" s="102"/>
      <c r="AZ79" s="102"/>
      <c r="BA79" s="102"/>
      <c r="BB79" s="102"/>
      <c r="BC79" s="102"/>
      <c r="BD79" s="102"/>
      <c r="BE79" s="102" t="s">
        <v>3</v>
      </c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>
        <f>BP52+BP78+BP55+BP58</f>
        <v>184770.4744</v>
      </c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40"/>
      <c r="CD79" s="40">
        <f>CD52+CD58+CD55+CD78</f>
        <v>184770.4744</v>
      </c>
      <c r="CE79" s="40"/>
      <c r="CF79" s="40"/>
      <c r="CG79" s="40"/>
      <c r="CH79" s="40"/>
    </row>
    <row r="80" s="33" customFormat="1" ht="15.75"/>
    <row r="81" spans="1:80" s="27" customFormat="1" ht="15.75">
      <c r="A81" s="32" t="s">
        <v>199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</row>
    <row r="83" spans="1:80" s="27" customFormat="1" ht="15.75">
      <c r="A83" s="32" t="s">
        <v>126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</row>
    <row r="85" spans="1:86" ht="12.75">
      <c r="A85" s="80" t="s">
        <v>39</v>
      </c>
      <c r="B85" s="80"/>
      <c r="C85" s="80"/>
      <c r="D85" s="80"/>
      <c r="E85" s="93" t="s">
        <v>30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80" t="s">
        <v>92</v>
      </c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 t="s">
        <v>93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 t="s">
        <v>151</v>
      </c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93" t="s">
        <v>6</v>
      </c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 t="s">
        <v>66</v>
      </c>
      <c r="CD85" s="93"/>
      <c r="CE85" s="93"/>
      <c r="CF85" s="93"/>
      <c r="CG85" s="93"/>
      <c r="CH85" s="93"/>
    </row>
    <row r="86" spans="1:86" ht="79.5" customHeight="1">
      <c r="A86" s="80"/>
      <c r="B86" s="80"/>
      <c r="C86" s="80"/>
      <c r="D86" s="80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80" t="s">
        <v>36</v>
      </c>
      <c r="CD86" s="80"/>
      <c r="CE86" s="80" t="s">
        <v>46</v>
      </c>
      <c r="CF86" s="80"/>
      <c r="CG86" s="80"/>
      <c r="CH86" s="80" t="s">
        <v>47</v>
      </c>
    </row>
    <row r="87" spans="1:86" ht="12.75">
      <c r="A87" s="80"/>
      <c r="B87" s="80"/>
      <c r="C87" s="80"/>
      <c r="D87" s="80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80" t="s">
        <v>44</v>
      </c>
      <c r="CD87" s="80" t="s">
        <v>45</v>
      </c>
      <c r="CE87" s="80" t="s">
        <v>83</v>
      </c>
      <c r="CF87" s="80" t="s">
        <v>44</v>
      </c>
      <c r="CG87" s="80" t="s">
        <v>45</v>
      </c>
      <c r="CH87" s="80"/>
    </row>
    <row r="88" spans="1:86" ht="12.75">
      <c r="A88" s="80"/>
      <c r="B88" s="80"/>
      <c r="C88" s="80"/>
      <c r="D88" s="80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80"/>
      <c r="CD88" s="80"/>
      <c r="CE88" s="80"/>
      <c r="CF88" s="80"/>
      <c r="CG88" s="80"/>
      <c r="CH88" s="80"/>
    </row>
    <row r="89" spans="1:86" ht="12.75">
      <c r="A89" s="93">
        <v>1</v>
      </c>
      <c r="B89" s="93"/>
      <c r="C89" s="93"/>
      <c r="D89" s="93"/>
      <c r="E89" s="93">
        <v>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>
        <v>3</v>
      </c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>
        <v>4</v>
      </c>
      <c r="AV89" s="93"/>
      <c r="AW89" s="93"/>
      <c r="AX89" s="93"/>
      <c r="AY89" s="93"/>
      <c r="AZ89" s="93"/>
      <c r="BA89" s="93"/>
      <c r="BB89" s="93"/>
      <c r="BC89" s="93"/>
      <c r="BD89" s="93"/>
      <c r="BE89" s="93">
        <v>5</v>
      </c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 t="s">
        <v>102</v>
      </c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12">
        <v>7</v>
      </c>
      <c r="CD89" s="12">
        <v>8</v>
      </c>
      <c r="CE89" s="12">
        <v>9</v>
      </c>
      <c r="CF89" s="12">
        <v>10</v>
      </c>
      <c r="CG89" s="12">
        <v>11</v>
      </c>
      <c r="CH89" s="12">
        <v>12</v>
      </c>
    </row>
    <row r="90" spans="1:86" ht="12.75">
      <c r="A90" s="93">
        <v>1</v>
      </c>
      <c r="B90" s="93"/>
      <c r="C90" s="93"/>
      <c r="D90" s="93"/>
      <c r="E90" s="130" t="s">
        <v>167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79">
        <f>375.05</f>
        <v>375.05</v>
      </c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94">
        <v>1908.77</v>
      </c>
      <c r="AV90" s="94"/>
      <c r="AW90" s="94"/>
      <c r="AX90" s="94"/>
      <c r="AY90" s="94"/>
      <c r="AZ90" s="94"/>
      <c r="BA90" s="94"/>
      <c r="BB90" s="94"/>
      <c r="BC90" s="94"/>
      <c r="BD90" s="94"/>
      <c r="BE90" s="94">
        <v>100</v>
      </c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>
        <f>ROUND(AJ90*AU90*BE90/100,2)</f>
        <v>715884.19</v>
      </c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25"/>
      <c r="CD90" s="25">
        <f>BP90</f>
        <v>715884.19</v>
      </c>
      <c r="CE90" s="25"/>
      <c r="CF90" s="25"/>
      <c r="CG90" s="25"/>
      <c r="CH90" s="25"/>
    </row>
    <row r="91" spans="1:86" ht="12.75">
      <c r="A91" s="93"/>
      <c r="B91" s="93"/>
      <c r="C91" s="93"/>
      <c r="D91" s="93"/>
      <c r="E91" s="130" t="s">
        <v>170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79">
        <v>130.18</v>
      </c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94">
        <v>1908.77</v>
      </c>
      <c r="AV91" s="94"/>
      <c r="AW91" s="94"/>
      <c r="AX91" s="94"/>
      <c r="AY91" s="94"/>
      <c r="AZ91" s="94"/>
      <c r="BA91" s="94"/>
      <c r="BB91" s="94"/>
      <c r="BC91" s="94"/>
      <c r="BD91" s="94"/>
      <c r="BE91" s="94">
        <v>100</v>
      </c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>
        <f>ROUND(AJ91*AU91*BE91/100,2)</f>
        <v>248483.68</v>
      </c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25"/>
      <c r="CD91" s="25">
        <f>BP91</f>
        <v>248483.68</v>
      </c>
      <c r="CE91" s="25"/>
      <c r="CF91" s="25"/>
      <c r="CG91" s="25"/>
      <c r="CH91" s="25"/>
    </row>
    <row r="92" spans="1:86" s="41" customFormat="1" ht="12.75">
      <c r="A92" s="101"/>
      <c r="B92" s="101"/>
      <c r="C92" s="101"/>
      <c r="D92" s="101"/>
      <c r="E92" s="177" t="s">
        <v>150</v>
      </c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>
        <f>SUM(BP90:BP91)</f>
        <v>964367.8699999999</v>
      </c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40"/>
      <c r="CD92" s="40">
        <f>SUM(CD90:CD91)</f>
        <v>964367.8699999999</v>
      </c>
      <c r="CE92" s="40"/>
      <c r="CF92" s="40"/>
      <c r="CG92" s="40"/>
      <c r="CH92" s="40"/>
    </row>
    <row r="93" spans="1:86" ht="12.75">
      <c r="A93" s="93">
        <v>4</v>
      </c>
      <c r="B93" s="93"/>
      <c r="C93" s="93"/>
      <c r="D93" s="93"/>
      <c r="E93" s="130" t="s">
        <v>168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79">
        <f>17.26</f>
        <v>17.26</v>
      </c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94">
        <v>1908.77</v>
      </c>
      <c r="AV93" s="94"/>
      <c r="AW93" s="94"/>
      <c r="AX93" s="94"/>
      <c r="AY93" s="94"/>
      <c r="AZ93" s="94"/>
      <c r="BA93" s="94"/>
      <c r="BB93" s="94"/>
      <c r="BC93" s="94"/>
      <c r="BD93" s="94"/>
      <c r="BE93" s="94">
        <v>100</v>
      </c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>
        <f>ROUND(AJ93*AU93*BE93/100,2)</f>
        <v>32945.37</v>
      </c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25"/>
      <c r="CD93" s="25">
        <f>BP93</f>
        <v>32945.37</v>
      </c>
      <c r="CE93" s="25"/>
      <c r="CF93" s="25"/>
      <c r="CG93" s="25"/>
      <c r="CH93" s="25"/>
    </row>
    <row r="94" spans="1:86" s="41" customFormat="1" ht="12.75">
      <c r="A94" s="101"/>
      <c r="B94" s="101"/>
      <c r="C94" s="101"/>
      <c r="D94" s="101"/>
      <c r="E94" s="130" t="s">
        <v>169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79">
        <f>381.13</f>
        <v>381.13</v>
      </c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94">
        <v>78.7</v>
      </c>
      <c r="AV94" s="94"/>
      <c r="AW94" s="94"/>
      <c r="AX94" s="94"/>
      <c r="AY94" s="94"/>
      <c r="AZ94" s="94"/>
      <c r="BA94" s="94"/>
      <c r="BB94" s="94"/>
      <c r="BC94" s="94"/>
      <c r="BD94" s="94"/>
      <c r="BE94" s="94">
        <v>100</v>
      </c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>
        <f>ROUND(AJ94*AU94*BE94/100,2)</f>
        <v>29994.93</v>
      </c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25"/>
      <c r="CD94" s="25">
        <f>BP94</f>
        <v>29994.93</v>
      </c>
      <c r="CE94" s="40"/>
      <c r="CF94" s="40"/>
      <c r="CG94" s="40"/>
      <c r="CH94" s="25"/>
    </row>
    <row r="95" spans="1:86" ht="12.75">
      <c r="A95" s="93"/>
      <c r="B95" s="93"/>
      <c r="C95" s="93"/>
      <c r="D95" s="93"/>
      <c r="E95" s="130" t="s">
        <v>171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79">
        <v>13.02</v>
      </c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94">
        <v>1908.77</v>
      </c>
      <c r="AV95" s="94"/>
      <c r="AW95" s="94"/>
      <c r="AX95" s="94"/>
      <c r="AY95" s="94"/>
      <c r="AZ95" s="94"/>
      <c r="BA95" s="94"/>
      <c r="BB95" s="94"/>
      <c r="BC95" s="94"/>
      <c r="BD95" s="94"/>
      <c r="BE95" s="94">
        <v>100</v>
      </c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>
        <f>AJ95*AU95-0.01</f>
        <v>24852.1754</v>
      </c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25"/>
      <c r="CD95" s="25">
        <f>BP95</f>
        <v>24852.1754</v>
      </c>
      <c r="CE95" s="25"/>
      <c r="CF95" s="25"/>
      <c r="CG95" s="25"/>
      <c r="CH95" s="25"/>
    </row>
    <row r="96" spans="1:86" ht="12.75">
      <c r="A96" s="93"/>
      <c r="B96" s="93"/>
      <c r="C96" s="93"/>
      <c r="D96" s="93"/>
      <c r="E96" s="130" t="s">
        <v>172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79">
        <v>174.66</v>
      </c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94">
        <v>78.7</v>
      </c>
      <c r="AV96" s="94"/>
      <c r="AW96" s="94"/>
      <c r="AX96" s="94"/>
      <c r="AY96" s="94"/>
      <c r="AZ96" s="94"/>
      <c r="BA96" s="94"/>
      <c r="BB96" s="94"/>
      <c r="BC96" s="94"/>
      <c r="BD96" s="94"/>
      <c r="BE96" s="94">
        <v>100</v>
      </c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>
        <f>AJ96*AU96</f>
        <v>13745.742</v>
      </c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25"/>
      <c r="CD96" s="25">
        <f>BP96</f>
        <v>13745.742</v>
      </c>
      <c r="CE96" s="25"/>
      <c r="CF96" s="25"/>
      <c r="CG96" s="25"/>
      <c r="CH96" s="25"/>
    </row>
    <row r="97" spans="1:86" s="41" customFormat="1" ht="12.75">
      <c r="A97" s="101"/>
      <c r="B97" s="101"/>
      <c r="C97" s="101"/>
      <c r="D97" s="101"/>
      <c r="E97" s="177" t="s">
        <v>202</v>
      </c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8">
        <f>SUM(AJ96)</f>
        <v>174.66</v>
      </c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>
        <f>SUM(BP93:CB96)</f>
        <v>101538.2174</v>
      </c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40"/>
      <c r="CD97" s="40">
        <f>BP97</f>
        <v>101538.2174</v>
      </c>
      <c r="CE97" s="40"/>
      <c r="CF97" s="40"/>
      <c r="CG97" s="40"/>
      <c r="CH97" s="40"/>
    </row>
    <row r="98" spans="1:86" ht="12.75">
      <c r="A98" s="93"/>
      <c r="B98" s="93"/>
      <c r="C98" s="93"/>
      <c r="D98" s="93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25"/>
      <c r="CD98" s="25"/>
      <c r="CE98" s="25"/>
      <c r="CF98" s="25"/>
      <c r="CG98" s="25"/>
      <c r="CH98" s="25"/>
    </row>
    <row r="99" spans="1:86" ht="12.75">
      <c r="A99" s="93">
        <v>2</v>
      </c>
      <c r="B99" s="93"/>
      <c r="C99" s="93"/>
      <c r="D99" s="93"/>
      <c r="E99" s="130" t="s">
        <v>153</v>
      </c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79">
        <v>54017</v>
      </c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>
        <v>12.387</v>
      </c>
      <c r="AV99" s="179"/>
      <c r="AW99" s="179"/>
      <c r="AX99" s="179"/>
      <c r="AY99" s="179"/>
      <c r="AZ99" s="179"/>
      <c r="BA99" s="179"/>
      <c r="BB99" s="179"/>
      <c r="BC99" s="179"/>
      <c r="BD99" s="179"/>
      <c r="BE99" s="94">
        <v>100</v>
      </c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>
        <v>669108.57</v>
      </c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25"/>
      <c r="CD99" s="25">
        <f>BP99</f>
        <v>669108.57</v>
      </c>
      <c r="CE99" s="25"/>
      <c r="CF99" s="25"/>
      <c r="CG99" s="25"/>
      <c r="CH99" s="25"/>
    </row>
    <row r="100" spans="1:86" s="41" customFormat="1" ht="12.75">
      <c r="A100" s="101"/>
      <c r="B100" s="101"/>
      <c r="C100" s="101"/>
      <c r="D100" s="101"/>
      <c r="E100" s="177" t="s">
        <v>152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8">
        <f>SUM(AJ99:AJ99)</f>
        <v>54017</v>
      </c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>
        <f>SUM(BP99:BP99)</f>
        <v>669108.57</v>
      </c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40"/>
      <c r="CD100" s="40">
        <f>SUM(CD99:CD99)</f>
        <v>669108.57</v>
      </c>
      <c r="CE100" s="40"/>
      <c r="CF100" s="40"/>
      <c r="CG100" s="40"/>
      <c r="CH100" s="40"/>
    </row>
    <row r="101" spans="1:86" s="41" customFormat="1" ht="15" customHeight="1">
      <c r="A101" s="81" t="s">
        <v>94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3"/>
      <c r="AJ101" s="178" t="s">
        <v>3</v>
      </c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02" t="s">
        <v>3</v>
      </c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 t="s">
        <v>3</v>
      </c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>
        <f>BP92+BP100+BP97</f>
        <v>1735014.6574</v>
      </c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40"/>
      <c r="CD101" s="40">
        <f>CD92+CD100+CD97</f>
        <v>1735014.6574</v>
      </c>
      <c r="CE101" s="40"/>
      <c r="CF101" s="40"/>
      <c r="CG101" s="40"/>
      <c r="CH101" s="40"/>
    </row>
  </sheetData>
  <sheetProtection/>
  <mergeCells count="380">
    <mergeCell ref="E78:AI78"/>
    <mergeCell ref="AJ78:AT78"/>
    <mergeCell ref="AU78:BD78"/>
    <mergeCell ref="BE78:BO78"/>
    <mergeCell ref="BP78:CB78"/>
    <mergeCell ref="A11:D11"/>
    <mergeCell ref="E11:AI11"/>
    <mergeCell ref="AJ11:AT11"/>
    <mergeCell ref="AU11:BD11"/>
    <mergeCell ref="BE11:BO11"/>
    <mergeCell ref="AU77:BD77"/>
    <mergeCell ref="BE77:BO77"/>
    <mergeCell ref="BP77:CB77"/>
    <mergeCell ref="A76:D76"/>
    <mergeCell ref="E76:AI76"/>
    <mergeCell ref="AJ76:AT76"/>
    <mergeCell ref="AU76:BD76"/>
    <mergeCell ref="BE76:BO76"/>
    <mergeCell ref="BP76:CB76"/>
    <mergeCell ref="A58:D58"/>
    <mergeCell ref="E58:AI58"/>
    <mergeCell ref="AJ58:AT58"/>
    <mergeCell ref="AU58:BD58"/>
    <mergeCell ref="BE58:BO58"/>
    <mergeCell ref="BP58:CB58"/>
    <mergeCell ref="A57:D57"/>
    <mergeCell ref="E57:AI57"/>
    <mergeCell ref="AJ57:AT57"/>
    <mergeCell ref="AU57:BD57"/>
    <mergeCell ref="BE57:BO57"/>
    <mergeCell ref="BP57:CB57"/>
    <mergeCell ref="A56:D56"/>
    <mergeCell ref="E56:AI56"/>
    <mergeCell ref="AJ56:AT56"/>
    <mergeCell ref="AU56:BD56"/>
    <mergeCell ref="BE56:BO56"/>
    <mergeCell ref="BP56:CB56"/>
    <mergeCell ref="A55:D55"/>
    <mergeCell ref="E55:AI55"/>
    <mergeCell ref="AJ55:AT55"/>
    <mergeCell ref="AU55:BD55"/>
    <mergeCell ref="BE55:BO55"/>
    <mergeCell ref="BP55:CB55"/>
    <mergeCell ref="A54:D54"/>
    <mergeCell ref="E54:AI54"/>
    <mergeCell ref="AJ54:AT54"/>
    <mergeCell ref="AU54:BD54"/>
    <mergeCell ref="BE54:BO54"/>
    <mergeCell ref="BP54:CB54"/>
    <mergeCell ref="A101:AI101"/>
    <mergeCell ref="AJ101:AT101"/>
    <mergeCell ref="AU101:BD101"/>
    <mergeCell ref="BE101:BO101"/>
    <mergeCell ref="BP101:CB101"/>
    <mergeCell ref="A100:D100"/>
    <mergeCell ref="E100:AI100"/>
    <mergeCell ref="AJ100:AT100"/>
    <mergeCell ref="AU100:BD100"/>
    <mergeCell ref="BE100:BO100"/>
    <mergeCell ref="BP100:CB100"/>
    <mergeCell ref="A99:D99"/>
    <mergeCell ref="E99:AI99"/>
    <mergeCell ref="AJ99:AT99"/>
    <mergeCell ref="AU99:BD99"/>
    <mergeCell ref="BE99:BO99"/>
    <mergeCell ref="BP99:CB99"/>
    <mergeCell ref="A98:D98"/>
    <mergeCell ref="E98:AI98"/>
    <mergeCell ref="AJ98:AT98"/>
    <mergeCell ref="AU98:BD98"/>
    <mergeCell ref="BE98:BO98"/>
    <mergeCell ref="BP98:CB98"/>
    <mergeCell ref="CC85:CH85"/>
    <mergeCell ref="CC86:CD86"/>
    <mergeCell ref="CE86:CG86"/>
    <mergeCell ref="CH86:CH88"/>
    <mergeCell ref="CC87:CC88"/>
    <mergeCell ref="CD87:CD88"/>
    <mergeCell ref="CE87:CE88"/>
    <mergeCell ref="CF87:CF88"/>
    <mergeCell ref="CG87:CG88"/>
    <mergeCell ref="A64:D64"/>
    <mergeCell ref="E64:AI64"/>
    <mergeCell ref="AJ64:AT64"/>
    <mergeCell ref="A85:D88"/>
    <mergeCell ref="E85:AI88"/>
    <mergeCell ref="AJ85:AT88"/>
    <mergeCell ref="A77:D77"/>
    <mergeCell ref="E77:AI77"/>
    <mergeCell ref="AJ77:AT77"/>
    <mergeCell ref="A78:D78"/>
    <mergeCell ref="BP66:CB66"/>
    <mergeCell ref="A94:D94"/>
    <mergeCell ref="E94:AI94"/>
    <mergeCell ref="AJ94:AT94"/>
    <mergeCell ref="AU94:BD94"/>
    <mergeCell ref="BE94:BO94"/>
    <mergeCell ref="BP94:CB94"/>
    <mergeCell ref="AU85:BD88"/>
    <mergeCell ref="BE85:BO88"/>
    <mergeCell ref="BP85:CB88"/>
    <mergeCell ref="AU64:BD64"/>
    <mergeCell ref="BE64:BO64"/>
    <mergeCell ref="BP64:CB64"/>
    <mergeCell ref="A95:D95"/>
    <mergeCell ref="A93:D93"/>
    <mergeCell ref="E93:AI93"/>
    <mergeCell ref="AJ93:AT93"/>
    <mergeCell ref="AU93:BD93"/>
    <mergeCell ref="BE93:BO93"/>
    <mergeCell ref="BP93:CB93"/>
    <mergeCell ref="A53:D53"/>
    <mergeCell ref="E53:AI53"/>
    <mergeCell ref="AJ53:AT53"/>
    <mergeCell ref="AU53:BD53"/>
    <mergeCell ref="BE53:BO53"/>
    <mergeCell ref="BP53:CB53"/>
    <mergeCell ref="A46:D46"/>
    <mergeCell ref="E46:AI46"/>
    <mergeCell ref="AJ46:AT46"/>
    <mergeCell ref="AU46:BD46"/>
    <mergeCell ref="BE46:BO46"/>
    <mergeCell ref="BP46:CB46"/>
    <mergeCell ref="A30:AM30"/>
    <mergeCell ref="CC41:CH41"/>
    <mergeCell ref="CC42:CD42"/>
    <mergeCell ref="CE42:CG42"/>
    <mergeCell ref="CH42:CH44"/>
    <mergeCell ref="CC43:CC44"/>
    <mergeCell ref="CD43:CD44"/>
    <mergeCell ref="CE43:CE44"/>
    <mergeCell ref="CF43:CF44"/>
    <mergeCell ref="BP41:CB44"/>
    <mergeCell ref="CC23:CH23"/>
    <mergeCell ref="CC24:CD24"/>
    <mergeCell ref="CE24:CG24"/>
    <mergeCell ref="CH24:CH26"/>
    <mergeCell ref="CC25:CC26"/>
    <mergeCell ref="CD25:CD26"/>
    <mergeCell ref="CE25:CE26"/>
    <mergeCell ref="CF25:CF26"/>
    <mergeCell ref="CG25:CG26"/>
    <mergeCell ref="A74:D74"/>
    <mergeCell ref="E74:AQ74"/>
    <mergeCell ref="AR74:BC74"/>
    <mergeCell ref="BD74:BN74"/>
    <mergeCell ref="BO74:CB74"/>
    <mergeCell ref="A75:AQ75"/>
    <mergeCell ref="AR75:BC75"/>
    <mergeCell ref="BD75:BN75"/>
    <mergeCell ref="BO75:CB75"/>
    <mergeCell ref="BO69:CB72"/>
    <mergeCell ref="BD69:BN72"/>
    <mergeCell ref="A73:D73"/>
    <mergeCell ref="E73:AQ73"/>
    <mergeCell ref="AR73:BC73"/>
    <mergeCell ref="BD73:BN73"/>
    <mergeCell ref="BO73:CB73"/>
    <mergeCell ref="AR69:BC72"/>
    <mergeCell ref="E69:AQ72"/>
    <mergeCell ref="A69:D72"/>
    <mergeCell ref="AJ79:AT79"/>
    <mergeCell ref="AU79:BD79"/>
    <mergeCell ref="BE79:BO79"/>
    <mergeCell ref="BP79:CB79"/>
    <mergeCell ref="A79:AI79"/>
    <mergeCell ref="E52:AI52"/>
    <mergeCell ref="AJ52:AT52"/>
    <mergeCell ref="AU52:BD52"/>
    <mergeCell ref="BE52:BO52"/>
    <mergeCell ref="BP52:CB52"/>
    <mergeCell ref="E65:AI65"/>
    <mergeCell ref="AJ65:AT65"/>
    <mergeCell ref="AU65:BD65"/>
    <mergeCell ref="BE65:BO65"/>
    <mergeCell ref="BP65:CB65"/>
    <mergeCell ref="A45:D45"/>
    <mergeCell ref="E45:AI45"/>
    <mergeCell ref="AJ45:AT45"/>
    <mergeCell ref="AU45:BD45"/>
    <mergeCell ref="BE45:BO45"/>
    <mergeCell ref="BP45:CB45"/>
    <mergeCell ref="AJ41:AT44"/>
    <mergeCell ref="AU41:BD44"/>
    <mergeCell ref="E41:AI44"/>
    <mergeCell ref="CC69:CH69"/>
    <mergeCell ref="CC70:CD70"/>
    <mergeCell ref="CE70:CG70"/>
    <mergeCell ref="CH70:CH72"/>
    <mergeCell ref="CC71:CC72"/>
    <mergeCell ref="CD71:CD72"/>
    <mergeCell ref="CE71:CE72"/>
    <mergeCell ref="CF71:CF72"/>
    <mergeCell ref="CG71:CG72"/>
    <mergeCell ref="E15:AI15"/>
    <mergeCell ref="AJ15:AT15"/>
    <mergeCell ref="AU15:BD15"/>
    <mergeCell ref="AN23:AV26"/>
    <mergeCell ref="E23:AM26"/>
    <mergeCell ref="CG43:CG44"/>
    <mergeCell ref="BE41:BO44"/>
    <mergeCell ref="AU16:BD16"/>
    <mergeCell ref="BE16:BO16"/>
    <mergeCell ref="BP16:CB16"/>
    <mergeCell ref="AW23:BI26"/>
    <mergeCell ref="BJ23:CB26"/>
    <mergeCell ref="A16:AI16"/>
    <mergeCell ref="AU9:BD9"/>
    <mergeCell ref="BE9:BO9"/>
    <mergeCell ref="BP9:CB9"/>
    <mergeCell ref="E14:AI14"/>
    <mergeCell ref="AJ14:AT14"/>
    <mergeCell ref="AU14:BD14"/>
    <mergeCell ref="BE14:BO14"/>
    <mergeCell ref="BP14:CB14"/>
    <mergeCell ref="AJ12:AT12"/>
    <mergeCell ref="AU12:BD12"/>
    <mergeCell ref="E29:AM29"/>
    <mergeCell ref="A15:D15"/>
    <mergeCell ref="A9:D9"/>
    <mergeCell ref="A14:D14"/>
    <mergeCell ref="E9:AI9"/>
    <mergeCell ref="AJ9:AT9"/>
    <mergeCell ref="AJ16:AT16"/>
    <mergeCell ref="A23:D26"/>
    <mergeCell ref="A12:D12"/>
    <mergeCell ref="E12:AI12"/>
    <mergeCell ref="A41:D44"/>
    <mergeCell ref="AW30:BI30"/>
    <mergeCell ref="AN30:AV30"/>
    <mergeCell ref="A65:D65"/>
    <mergeCell ref="A52:D52"/>
    <mergeCell ref="A28:D28"/>
    <mergeCell ref="E28:AM28"/>
    <mergeCell ref="AW28:BI28"/>
    <mergeCell ref="AN28:AV28"/>
    <mergeCell ref="A29:D29"/>
    <mergeCell ref="AW29:BI29"/>
    <mergeCell ref="AN29:AV29"/>
    <mergeCell ref="BJ29:CB29"/>
    <mergeCell ref="BJ30:CB30"/>
    <mergeCell ref="A27:D27"/>
    <mergeCell ref="E27:AM27"/>
    <mergeCell ref="AW27:BI27"/>
    <mergeCell ref="AN27:AV27"/>
    <mergeCell ref="BJ27:CB27"/>
    <mergeCell ref="BJ28:CB28"/>
    <mergeCell ref="CD7:CD8"/>
    <mergeCell ref="CF7:CF8"/>
    <mergeCell ref="CG7:CG8"/>
    <mergeCell ref="BE15:BO15"/>
    <mergeCell ref="BP15:CB15"/>
    <mergeCell ref="CE6:CG6"/>
    <mergeCell ref="CE7:CE8"/>
    <mergeCell ref="BP11:CB11"/>
    <mergeCell ref="BE12:BO12"/>
    <mergeCell ref="BP12:CB12"/>
    <mergeCell ref="CC5:CH5"/>
    <mergeCell ref="CC6:CD6"/>
    <mergeCell ref="A5:D8"/>
    <mergeCell ref="E5:AI8"/>
    <mergeCell ref="AJ5:AT8"/>
    <mergeCell ref="AU5:BD8"/>
    <mergeCell ref="BE5:BO8"/>
    <mergeCell ref="BP5:CB8"/>
    <mergeCell ref="CH6:CH8"/>
    <mergeCell ref="CC7:CC8"/>
    <mergeCell ref="A49:D49"/>
    <mergeCell ref="E49:AI49"/>
    <mergeCell ref="AJ49:AT49"/>
    <mergeCell ref="AU49:BD49"/>
    <mergeCell ref="BE49:BO49"/>
    <mergeCell ref="BP49:CB49"/>
    <mergeCell ref="A51:D51"/>
    <mergeCell ref="E51:AI51"/>
    <mergeCell ref="AJ51:AT51"/>
    <mergeCell ref="AU51:BD51"/>
    <mergeCell ref="BE51:BO51"/>
    <mergeCell ref="BP51:CB51"/>
    <mergeCell ref="A48:D48"/>
    <mergeCell ref="E48:AI48"/>
    <mergeCell ref="AJ48:AT48"/>
    <mergeCell ref="AU48:BD48"/>
    <mergeCell ref="BE48:BO48"/>
    <mergeCell ref="BP48:CB48"/>
    <mergeCell ref="A13:D13"/>
    <mergeCell ref="E13:AI13"/>
    <mergeCell ref="AJ13:AT13"/>
    <mergeCell ref="AU13:BD13"/>
    <mergeCell ref="BE13:BO13"/>
    <mergeCell ref="BP13:CB13"/>
    <mergeCell ref="A47:D47"/>
    <mergeCell ref="E47:AI47"/>
    <mergeCell ref="AJ47:AT47"/>
    <mergeCell ref="AU47:BD47"/>
    <mergeCell ref="BE47:BO47"/>
    <mergeCell ref="BP47:CB47"/>
    <mergeCell ref="A50:D50"/>
    <mergeCell ref="E50:AI50"/>
    <mergeCell ref="AJ50:AT50"/>
    <mergeCell ref="AU50:BD50"/>
    <mergeCell ref="BE50:BO50"/>
    <mergeCell ref="BP50:CB50"/>
    <mergeCell ref="E95:AI95"/>
    <mergeCell ref="AJ95:AT95"/>
    <mergeCell ref="AU95:BD95"/>
    <mergeCell ref="BE95:BO95"/>
    <mergeCell ref="BP95:CB95"/>
    <mergeCell ref="A96:D96"/>
    <mergeCell ref="E96:AI96"/>
    <mergeCell ref="AJ96:AT96"/>
    <mergeCell ref="AU96:BD96"/>
    <mergeCell ref="BE96:BO96"/>
    <mergeCell ref="BP96:CB96"/>
    <mergeCell ref="A97:D97"/>
    <mergeCell ref="E97:AI97"/>
    <mergeCell ref="AJ97:AT97"/>
    <mergeCell ref="AU97:BD97"/>
    <mergeCell ref="BE97:BO97"/>
    <mergeCell ref="BP97:CB97"/>
    <mergeCell ref="A59:D59"/>
    <mergeCell ref="E59:AI59"/>
    <mergeCell ref="AJ59:AT59"/>
    <mergeCell ref="AU59:BD59"/>
    <mergeCell ref="BE59:BO59"/>
    <mergeCell ref="BP59:CB59"/>
    <mergeCell ref="A60:D60"/>
    <mergeCell ref="E60:AI60"/>
    <mergeCell ref="AJ60:AT60"/>
    <mergeCell ref="AU60:BD60"/>
    <mergeCell ref="BE60:BO60"/>
    <mergeCell ref="BP60:CB60"/>
    <mergeCell ref="A61:D61"/>
    <mergeCell ref="E61:AI61"/>
    <mergeCell ref="AJ61:AT61"/>
    <mergeCell ref="AU61:BD61"/>
    <mergeCell ref="BE61:BO61"/>
    <mergeCell ref="BP61:CB61"/>
    <mergeCell ref="A62:D62"/>
    <mergeCell ref="E62:AI62"/>
    <mergeCell ref="AJ62:AT62"/>
    <mergeCell ref="AU62:BD62"/>
    <mergeCell ref="BE62:BO62"/>
    <mergeCell ref="BP62:CB62"/>
    <mergeCell ref="A63:D63"/>
    <mergeCell ref="E63:AI63"/>
    <mergeCell ref="AJ63:AT63"/>
    <mergeCell ref="AU63:BD63"/>
    <mergeCell ref="BE63:BO63"/>
    <mergeCell ref="BP63:CB63"/>
    <mergeCell ref="A89:D89"/>
    <mergeCell ref="E89:AI89"/>
    <mergeCell ref="AJ89:AT89"/>
    <mergeCell ref="AU89:BD89"/>
    <mergeCell ref="BE89:BO89"/>
    <mergeCell ref="BP89:CB89"/>
    <mergeCell ref="A90:D90"/>
    <mergeCell ref="E90:AI90"/>
    <mergeCell ref="AJ90:AT90"/>
    <mergeCell ref="AU90:BD90"/>
    <mergeCell ref="BE90:BO90"/>
    <mergeCell ref="BP90:CB90"/>
    <mergeCell ref="A91:D91"/>
    <mergeCell ref="E91:AI91"/>
    <mergeCell ref="AJ91:AT91"/>
    <mergeCell ref="AU91:BD91"/>
    <mergeCell ref="BE91:BO91"/>
    <mergeCell ref="BP91:CB91"/>
    <mergeCell ref="A92:D92"/>
    <mergeCell ref="E92:AI92"/>
    <mergeCell ref="AJ92:AT92"/>
    <mergeCell ref="AU92:BD92"/>
    <mergeCell ref="BE92:BO92"/>
    <mergeCell ref="BP92:CB92"/>
    <mergeCell ref="A10:D10"/>
    <mergeCell ref="E10:AI10"/>
    <mergeCell ref="AJ10:AT10"/>
    <mergeCell ref="AU10:BD10"/>
    <mergeCell ref="BE10:BO10"/>
    <mergeCell ref="BP10:CB10"/>
  </mergeCells>
  <printOptions/>
  <pageMargins left="0.7874015748031497" right="0.3937007874015748" top="0.5905511811023623" bottom="0.3937007874015748" header="0.2755905511811024" footer="0.2755905511811024"/>
  <pageSetup fitToHeight="8" horizontalDpi="600" verticalDpi="600" orientation="landscape" paperSize="9" scale="85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H172"/>
  <sheetViews>
    <sheetView zoomScaleSheetLayoutView="100" zoomScalePageLayoutView="0" workbookViewId="0" topLeftCell="A90">
      <selection activeCell="CG98" sqref="CG98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s="5" customFormat="1" ht="15.75">
      <c r="A1" s="14" t="s">
        <v>128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55" t="s">
        <v>190</v>
      </c>
    </row>
    <row r="2" spans="1:80" s="7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6" ht="12.75" customHeight="1">
      <c r="A3" s="117" t="s">
        <v>39</v>
      </c>
      <c r="B3" s="118"/>
      <c r="C3" s="118"/>
      <c r="D3" s="119"/>
      <c r="E3" s="108" t="s">
        <v>4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  <c r="AN3" s="117" t="s">
        <v>63</v>
      </c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BD3" s="117" t="s">
        <v>62</v>
      </c>
      <c r="BE3" s="118"/>
      <c r="BF3" s="118"/>
      <c r="BG3" s="118"/>
      <c r="BH3" s="118"/>
      <c r="BI3" s="118"/>
      <c r="BJ3" s="118"/>
      <c r="BK3" s="118"/>
      <c r="BL3" s="118"/>
      <c r="BM3" s="119"/>
      <c r="BN3" s="117" t="s">
        <v>64</v>
      </c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9"/>
      <c r="CC3" s="168" t="s">
        <v>66</v>
      </c>
      <c r="CD3" s="168"/>
      <c r="CE3" s="168"/>
      <c r="CF3" s="168"/>
      <c r="CG3" s="168"/>
      <c r="CH3" s="168"/>
    </row>
    <row r="4" spans="1:86" ht="78.75" customHeight="1">
      <c r="A4" s="120"/>
      <c r="B4" s="121"/>
      <c r="C4" s="121"/>
      <c r="D4" s="122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3"/>
      <c r="AN4" s="120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2"/>
      <c r="BD4" s="120"/>
      <c r="BE4" s="121"/>
      <c r="BF4" s="121"/>
      <c r="BG4" s="121"/>
      <c r="BH4" s="121"/>
      <c r="BI4" s="121"/>
      <c r="BJ4" s="121"/>
      <c r="BK4" s="121"/>
      <c r="BL4" s="121"/>
      <c r="BM4" s="122"/>
      <c r="BN4" s="120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2"/>
      <c r="CC4" s="80" t="s">
        <v>36</v>
      </c>
      <c r="CD4" s="80"/>
      <c r="CE4" s="84" t="s">
        <v>46</v>
      </c>
      <c r="CF4" s="85"/>
      <c r="CG4" s="86"/>
      <c r="CH4" s="127" t="s">
        <v>47</v>
      </c>
    </row>
    <row r="5" spans="1:86" ht="12.75" customHeight="1">
      <c r="A5" s="120"/>
      <c r="B5" s="121"/>
      <c r="C5" s="121"/>
      <c r="D5" s="122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3"/>
      <c r="AN5" s="120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120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2"/>
      <c r="CC5" s="169" t="s">
        <v>44</v>
      </c>
      <c r="CD5" s="169" t="s">
        <v>45</v>
      </c>
      <c r="CE5" s="166" t="s">
        <v>83</v>
      </c>
      <c r="CF5" s="169" t="s">
        <v>44</v>
      </c>
      <c r="CG5" s="169" t="s">
        <v>45</v>
      </c>
      <c r="CH5" s="128"/>
    </row>
    <row r="6" spans="1:86" ht="12.75" customHeight="1">
      <c r="A6" s="123"/>
      <c r="B6" s="124"/>
      <c r="C6" s="124"/>
      <c r="D6" s="125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6"/>
      <c r="AN6" s="123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5"/>
      <c r="BD6" s="123"/>
      <c r="BE6" s="124"/>
      <c r="BF6" s="124"/>
      <c r="BG6" s="124"/>
      <c r="BH6" s="124"/>
      <c r="BI6" s="124"/>
      <c r="BJ6" s="124"/>
      <c r="BK6" s="124"/>
      <c r="BL6" s="124"/>
      <c r="BM6" s="125"/>
      <c r="BN6" s="123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5"/>
      <c r="CC6" s="169"/>
      <c r="CD6" s="169"/>
      <c r="CE6" s="167"/>
      <c r="CF6" s="169"/>
      <c r="CG6" s="169"/>
      <c r="CH6" s="129"/>
    </row>
    <row r="7" spans="1:86" ht="12.75">
      <c r="A7" s="93">
        <v>1</v>
      </c>
      <c r="B7" s="93"/>
      <c r="C7" s="93"/>
      <c r="D7" s="93"/>
      <c r="E7" s="93">
        <v>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>
        <v>3</v>
      </c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>
        <v>4</v>
      </c>
      <c r="BE7" s="93"/>
      <c r="BF7" s="93"/>
      <c r="BG7" s="93"/>
      <c r="BH7" s="93"/>
      <c r="BI7" s="93"/>
      <c r="BJ7" s="93"/>
      <c r="BK7" s="93"/>
      <c r="BL7" s="93"/>
      <c r="BM7" s="93"/>
      <c r="BN7" s="93" t="s">
        <v>58</v>
      </c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s="23" customFormat="1" ht="15.75" customHeight="1">
      <c r="A8" s="80">
        <v>1</v>
      </c>
      <c r="B8" s="80"/>
      <c r="C8" s="80"/>
      <c r="D8" s="80"/>
      <c r="E8" s="103" t="s">
        <v>200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32">
        <v>3485</v>
      </c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80">
        <v>12</v>
      </c>
      <c r="BE8" s="80"/>
      <c r="BF8" s="80"/>
      <c r="BG8" s="80"/>
      <c r="BH8" s="80"/>
      <c r="BI8" s="80"/>
      <c r="BJ8" s="80"/>
      <c r="BK8" s="80"/>
      <c r="BL8" s="80"/>
      <c r="BM8" s="80"/>
      <c r="BN8" s="132">
        <f>AN8*BD8</f>
        <v>41820</v>
      </c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42"/>
      <c r="CD8" s="42">
        <f>BN8</f>
        <v>41820</v>
      </c>
      <c r="CE8" s="42"/>
      <c r="CF8" s="42"/>
      <c r="CG8" s="42"/>
      <c r="CH8" s="42"/>
    </row>
    <row r="9" spans="1:86" s="23" customFormat="1" ht="27" customHeight="1">
      <c r="A9" s="80">
        <v>2</v>
      </c>
      <c r="B9" s="80"/>
      <c r="C9" s="80"/>
      <c r="D9" s="80"/>
      <c r="E9" s="103" t="s">
        <v>181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32">
        <v>8711.04</v>
      </c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80">
        <v>1</v>
      </c>
      <c r="BE9" s="80"/>
      <c r="BF9" s="80"/>
      <c r="BG9" s="80"/>
      <c r="BH9" s="80"/>
      <c r="BI9" s="80"/>
      <c r="BJ9" s="80"/>
      <c r="BK9" s="80"/>
      <c r="BL9" s="80"/>
      <c r="BM9" s="80"/>
      <c r="BN9" s="132">
        <v>8711.04</v>
      </c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42"/>
      <c r="CD9" s="42">
        <f>BN9</f>
        <v>8711.04</v>
      </c>
      <c r="CE9" s="42"/>
      <c r="CF9" s="42"/>
      <c r="CG9" s="42"/>
      <c r="CH9" s="42"/>
    </row>
    <row r="10" spans="1:86" s="23" customFormat="1" ht="24.75" customHeight="1">
      <c r="A10" s="80">
        <v>3</v>
      </c>
      <c r="B10" s="80"/>
      <c r="C10" s="80"/>
      <c r="D10" s="80"/>
      <c r="E10" s="103" t="s">
        <v>182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32">
        <v>1892.42</v>
      </c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80">
        <v>1</v>
      </c>
      <c r="BE10" s="80"/>
      <c r="BF10" s="80"/>
      <c r="BG10" s="80"/>
      <c r="BH10" s="80"/>
      <c r="BI10" s="80"/>
      <c r="BJ10" s="80"/>
      <c r="BK10" s="80"/>
      <c r="BL10" s="80"/>
      <c r="BM10" s="80"/>
      <c r="BN10" s="132">
        <f>AN10</f>
        <v>1892.42</v>
      </c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42"/>
      <c r="CD10" s="42">
        <f>AN10</f>
        <v>1892.42</v>
      </c>
      <c r="CE10" s="42"/>
      <c r="CF10" s="42"/>
      <c r="CG10" s="42"/>
      <c r="CH10" s="42"/>
    </row>
    <row r="11" spans="1:86" s="23" customFormat="1" ht="25.5" customHeight="1">
      <c r="A11" s="80">
        <v>4</v>
      </c>
      <c r="B11" s="80"/>
      <c r="C11" s="80"/>
      <c r="D11" s="80"/>
      <c r="E11" s="227" t="s">
        <v>160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31">
        <v>5921</v>
      </c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2">
        <v>12</v>
      </c>
      <c r="BE11" s="232"/>
      <c r="BF11" s="232"/>
      <c r="BG11" s="232"/>
      <c r="BH11" s="232"/>
      <c r="BI11" s="232"/>
      <c r="BJ11" s="232"/>
      <c r="BK11" s="232"/>
      <c r="BL11" s="232"/>
      <c r="BM11" s="232"/>
      <c r="BN11" s="231">
        <f>AN11*BD11</f>
        <v>71052</v>
      </c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58"/>
      <c r="CD11" s="58">
        <f aca="true" t="shared" si="0" ref="CD11:CD30">BN11</f>
        <v>71052</v>
      </c>
      <c r="CE11" s="58"/>
      <c r="CF11" s="58"/>
      <c r="CG11" s="42"/>
      <c r="CH11" s="42"/>
    </row>
    <row r="12" spans="1:86" s="23" customFormat="1" ht="12.75">
      <c r="A12" s="80">
        <v>5</v>
      </c>
      <c r="B12" s="80"/>
      <c r="C12" s="80"/>
      <c r="D12" s="80"/>
      <c r="E12" s="227" t="s">
        <v>161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34">
        <v>4549.8</v>
      </c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3">
        <v>12</v>
      </c>
      <c r="BE12" s="233"/>
      <c r="BF12" s="233"/>
      <c r="BG12" s="233"/>
      <c r="BH12" s="233"/>
      <c r="BI12" s="233"/>
      <c r="BJ12" s="233"/>
      <c r="BK12" s="233"/>
      <c r="BL12" s="233"/>
      <c r="BM12" s="233"/>
      <c r="BN12" s="234">
        <f>AN12*BD12-8.64</f>
        <v>54588.96000000001</v>
      </c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64"/>
      <c r="CD12" s="64">
        <f>BN12</f>
        <v>54588.96000000001</v>
      </c>
      <c r="CE12" s="58"/>
      <c r="CF12" s="58"/>
      <c r="CG12" s="42"/>
      <c r="CH12" s="42"/>
    </row>
    <row r="13" spans="1:86" s="23" customFormat="1" ht="25.5" customHeight="1">
      <c r="A13" s="80">
        <v>6</v>
      </c>
      <c r="B13" s="80"/>
      <c r="C13" s="80"/>
      <c r="D13" s="80"/>
      <c r="E13" s="227" t="s">
        <v>162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31">
        <v>2613</v>
      </c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2">
        <v>12</v>
      </c>
      <c r="BE13" s="232"/>
      <c r="BF13" s="232"/>
      <c r="BG13" s="232"/>
      <c r="BH13" s="232"/>
      <c r="BI13" s="232"/>
      <c r="BJ13" s="232"/>
      <c r="BK13" s="232"/>
      <c r="BL13" s="232"/>
      <c r="BM13" s="232"/>
      <c r="BN13" s="231">
        <f>AN13*BD13</f>
        <v>31356</v>
      </c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58"/>
      <c r="CD13" s="58">
        <f t="shared" si="0"/>
        <v>31356</v>
      </c>
      <c r="CE13" s="58"/>
      <c r="CF13" s="58"/>
      <c r="CG13" s="42"/>
      <c r="CH13" s="42"/>
    </row>
    <row r="14" spans="1:86" s="23" customFormat="1" ht="25.5" customHeight="1">
      <c r="A14" s="80">
        <v>7</v>
      </c>
      <c r="B14" s="80"/>
      <c r="C14" s="80"/>
      <c r="D14" s="80"/>
      <c r="E14" s="227" t="s">
        <v>193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31">
        <v>226</v>
      </c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2">
        <v>12</v>
      </c>
      <c r="BE14" s="232"/>
      <c r="BF14" s="232"/>
      <c r="BG14" s="232"/>
      <c r="BH14" s="232"/>
      <c r="BI14" s="232"/>
      <c r="BJ14" s="232"/>
      <c r="BK14" s="232"/>
      <c r="BL14" s="232"/>
      <c r="BM14" s="232"/>
      <c r="BN14" s="231">
        <f>AN14*BD14</f>
        <v>2712</v>
      </c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58"/>
      <c r="CD14" s="58">
        <f>BN14</f>
        <v>2712</v>
      </c>
      <c r="CE14" s="58"/>
      <c r="CF14" s="58"/>
      <c r="CG14" s="42"/>
      <c r="CH14" s="42"/>
    </row>
    <row r="15" spans="1:86" s="23" customFormat="1" ht="35.25" customHeight="1">
      <c r="A15" s="80">
        <v>8</v>
      </c>
      <c r="B15" s="80"/>
      <c r="C15" s="80"/>
      <c r="D15" s="80"/>
      <c r="E15" s="227" t="s">
        <v>183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31">
        <v>72000</v>
      </c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2">
        <v>1</v>
      </c>
      <c r="BE15" s="232"/>
      <c r="BF15" s="232"/>
      <c r="BG15" s="232"/>
      <c r="BH15" s="232"/>
      <c r="BI15" s="232"/>
      <c r="BJ15" s="232"/>
      <c r="BK15" s="232"/>
      <c r="BL15" s="232"/>
      <c r="BM15" s="232"/>
      <c r="BN15" s="231">
        <v>73000</v>
      </c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58"/>
      <c r="CD15" s="58">
        <v>73000</v>
      </c>
      <c r="CE15" s="58"/>
      <c r="CF15" s="58"/>
      <c r="CG15" s="42"/>
      <c r="CH15" s="42"/>
    </row>
    <row r="16" spans="1:86" s="23" customFormat="1" ht="26.25" customHeight="1">
      <c r="A16" s="80">
        <v>9</v>
      </c>
      <c r="B16" s="80"/>
      <c r="C16" s="80"/>
      <c r="D16" s="80"/>
      <c r="E16" s="227" t="s">
        <v>163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34">
        <v>4100</v>
      </c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3">
        <v>12</v>
      </c>
      <c r="BE16" s="233"/>
      <c r="BF16" s="233"/>
      <c r="BG16" s="233"/>
      <c r="BH16" s="233"/>
      <c r="BI16" s="233"/>
      <c r="BJ16" s="233"/>
      <c r="BK16" s="233"/>
      <c r="BL16" s="233"/>
      <c r="BM16" s="233"/>
      <c r="BN16" s="234">
        <v>49200</v>
      </c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64"/>
      <c r="CD16" s="64">
        <f t="shared" si="0"/>
        <v>49200</v>
      </c>
      <c r="CE16" s="58"/>
      <c r="CF16" s="58"/>
      <c r="CG16" s="42"/>
      <c r="CH16" s="42"/>
    </row>
    <row r="17" spans="1:86" s="23" customFormat="1" ht="27.75" customHeight="1">
      <c r="A17" s="80">
        <v>10</v>
      </c>
      <c r="B17" s="80"/>
      <c r="C17" s="80"/>
      <c r="D17" s="80"/>
      <c r="E17" s="227" t="s">
        <v>184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31">
        <v>2447</v>
      </c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2">
        <v>12</v>
      </c>
      <c r="BE17" s="232"/>
      <c r="BF17" s="232"/>
      <c r="BG17" s="232"/>
      <c r="BH17" s="232"/>
      <c r="BI17" s="232"/>
      <c r="BJ17" s="232"/>
      <c r="BK17" s="232"/>
      <c r="BL17" s="232"/>
      <c r="BM17" s="232"/>
      <c r="BN17" s="231">
        <f>AN17*BD17</f>
        <v>29364</v>
      </c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58"/>
      <c r="CD17" s="58">
        <f t="shared" si="0"/>
        <v>29364</v>
      </c>
      <c r="CE17" s="58"/>
      <c r="CF17" s="58"/>
      <c r="CG17" s="42"/>
      <c r="CH17" s="42"/>
    </row>
    <row r="18" spans="1:86" s="23" customFormat="1" ht="13.5" customHeight="1">
      <c r="A18" s="80">
        <v>11</v>
      </c>
      <c r="B18" s="80"/>
      <c r="C18" s="80"/>
      <c r="D18" s="80"/>
      <c r="E18" s="227" t="s">
        <v>185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31">
        <v>44880</v>
      </c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2">
        <v>1</v>
      </c>
      <c r="BE18" s="232"/>
      <c r="BF18" s="232"/>
      <c r="BG18" s="232"/>
      <c r="BH18" s="232"/>
      <c r="BI18" s="232"/>
      <c r="BJ18" s="232"/>
      <c r="BK18" s="232"/>
      <c r="BL18" s="232"/>
      <c r="BM18" s="232"/>
      <c r="BN18" s="231">
        <f>52081.15-0.6-24055.38+21088.98-5000-114.15</f>
        <v>44000</v>
      </c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58"/>
      <c r="CD18" s="58">
        <f>BN18</f>
        <v>44000</v>
      </c>
      <c r="CE18" s="58"/>
      <c r="CF18" s="58"/>
      <c r="CG18" s="42"/>
      <c r="CH18" s="42"/>
    </row>
    <row r="19" spans="1:86" s="23" customFormat="1" ht="12.75" customHeight="1">
      <c r="A19" s="80">
        <v>12</v>
      </c>
      <c r="B19" s="80"/>
      <c r="C19" s="80"/>
      <c r="D19" s="80"/>
      <c r="E19" s="246" t="s">
        <v>196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8"/>
      <c r="AN19" s="249">
        <v>2495</v>
      </c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1"/>
      <c r="BD19" s="252">
        <v>12</v>
      </c>
      <c r="BE19" s="253"/>
      <c r="BF19" s="253"/>
      <c r="BG19" s="253"/>
      <c r="BH19" s="253"/>
      <c r="BI19" s="253"/>
      <c r="BJ19" s="253"/>
      <c r="BK19" s="253"/>
      <c r="BL19" s="253"/>
      <c r="BM19" s="254"/>
      <c r="BN19" s="249">
        <f>39940.02-4716.42</f>
        <v>35223.6</v>
      </c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1"/>
      <c r="CC19" s="65"/>
      <c r="CD19" s="65">
        <f>BN19</f>
        <v>35223.6</v>
      </c>
      <c r="CE19" s="60"/>
      <c r="CF19" s="65"/>
      <c r="CG19" s="42"/>
      <c r="CH19" s="42"/>
    </row>
    <row r="20" spans="1:86" s="23" customFormat="1" ht="38.25" customHeight="1">
      <c r="A20" s="80">
        <v>13</v>
      </c>
      <c r="B20" s="80"/>
      <c r="C20" s="80"/>
      <c r="D20" s="80"/>
      <c r="E20" s="228" t="s">
        <v>217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30"/>
      <c r="AN20" s="238">
        <f>BN20</f>
        <v>159400</v>
      </c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40"/>
      <c r="BD20" s="235">
        <v>1</v>
      </c>
      <c r="BE20" s="236"/>
      <c r="BF20" s="236"/>
      <c r="BG20" s="236"/>
      <c r="BH20" s="236"/>
      <c r="BI20" s="236"/>
      <c r="BJ20" s="236"/>
      <c r="BK20" s="236"/>
      <c r="BL20" s="236"/>
      <c r="BM20" s="237"/>
      <c r="BN20" s="238">
        <f>CG20</f>
        <v>159400</v>
      </c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40"/>
      <c r="CC20" s="67"/>
      <c r="CD20" s="67">
        <v>0</v>
      </c>
      <c r="CE20" s="71">
        <v>963323048</v>
      </c>
      <c r="CF20" s="67"/>
      <c r="CG20" s="67">
        <v>159400</v>
      </c>
      <c r="CH20" s="42"/>
    </row>
    <row r="21" spans="1:86" s="23" customFormat="1" ht="12.75" customHeight="1" hidden="1">
      <c r="A21" s="80">
        <v>17</v>
      </c>
      <c r="B21" s="80"/>
      <c r="C21" s="80"/>
      <c r="D21" s="80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132">
        <f aca="true" t="shared" si="1" ref="BN21:BN30">ROUND(AN21*BD21,2)</f>
        <v>0</v>
      </c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42"/>
      <c r="CD21" s="42">
        <f t="shared" si="0"/>
        <v>0</v>
      </c>
      <c r="CE21" s="54"/>
      <c r="CF21" s="42"/>
      <c r="CG21" s="42"/>
      <c r="CH21" s="42"/>
    </row>
    <row r="22" spans="1:86" s="23" customFormat="1" ht="12.75" customHeight="1" hidden="1">
      <c r="A22" s="80">
        <v>18</v>
      </c>
      <c r="B22" s="80"/>
      <c r="C22" s="80"/>
      <c r="D22" s="8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132">
        <f t="shared" si="1"/>
        <v>0</v>
      </c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42"/>
      <c r="CD22" s="42">
        <f t="shared" si="0"/>
        <v>0</v>
      </c>
      <c r="CE22" s="54"/>
      <c r="CF22" s="42"/>
      <c r="CG22" s="42"/>
      <c r="CH22" s="42"/>
    </row>
    <row r="23" spans="1:86" s="23" customFormat="1" ht="12.75" customHeight="1" hidden="1">
      <c r="A23" s="80">
        <v>19</v>
      </c>
      <c r="B23" s="80"/>
      <c r="C23" s="80"/>
      <c r="D23" s="8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132">
        <f t="shared" si="1"/>
        <v>0</v>
      </c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42"/>
      <c r="CD23" s="42">
        <f t="shared" si="0"/>
        <v>0</v>
      </c>
      <c r="CE23" s="54"/>
      <c r="CF23" s="42"/>
      <c r="CG23" s="42"/>
      <c r="CH23" s="42"/>
    </row>
    <row r="24" spans="1:86" s="23" customFormat="1" ht="12.75" customHeight="1" hidden="1">
      <c r="A24" s="80">
        <v>20</v>
      </c>
      <c r="B24" s="80"/>
      <c r="C24" s="80"/>
      <c r="D24" s="80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132">
        <f t="shared" si="1"/>
        <v>0</v>
      </c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42"/>
      <c r="CD24" s="42">
        <f t="shared" si="0"/>
        <v>0</v>
      </c>
      <c r="CE24" s="54"/>
      <c r="CF24" s="42"/>
      <c r="CG24" s="42"/>
      <c r="CH24" s="42"/>
    </row>
    <row r="25" spans="1:86" s="23" customFormat="1" ht="12.75" customHeight="1" hidden="1">
      <c r="A25" s="80">
        <v>21</v>
      </c>
      <c r="B25" s="80"/>
      <c r="C25" s="80"/>
      <c r="D25" s="8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132">
        <f t="shared" si="1"/>
        <v>0</v>
      </c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42"/>
      <c r="CD25" s="42">
        <f t="shared" si="0"/>
        <v>0</v>
      </c>
      <c r="CE25" s="54"/>
      <c r="CF25" s="42"/>
      <c r="CG25" s="42"/>
      <c r="CH25" s="42"/>
    </row>
    <row r="26" spans="1:86" s="23" customFormat="1" ht="12.75" customHeight="1" hidden="1">
      <c r="A26" s="80">
        <v>22</v>
      </c>
      <c r="B26" s="80"/>
      <c r="C26" s="80"/>
      <c r="D26" s="8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132">
        <f t="shared" si="1"/>
        <v>0</v>
      </c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42"/>
      <c r="CD26" s="42">
        <f t="shared" si="0"/>
        <v>0</v>
      </c>
      <c r="CE26" s="54"/>
      <c r="CF26" s="42"/>
      <c r="CG26" s="42"/>
      <c r="CH26" s="42"/>
    </row>
    <row r="27" spans="1:86" s="23" customFormat="1" ht="12.75" customHeight="1" hidden="1">
      <c r="A27" s="80">
        <v>23</v>
      </c>
      <c r="B27" s="80"/>
      <c r="C27" s="80"/>
      <c r="D27" s="80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132">
        <f t="shared" si="1"/>
        <v>0</v>
      </c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42"/>
      <c r="CD27" s="42">
        <f t="shared" si="0"/>
        <v>0</v>
      </c>
      <c r="CE27" s="54"/>
      <c r="CF27" s="42"/>
      <c r="CG27" s="42"/>
      <c r="CH27" s="42"/>
    </row>
    <row r="28" spans="1:86" s="23" customFormat="1" ht="12.75" customHeight="1" hidden="1">
      <c r="A28" s="80">
        <v>24</v>
      </c>
      <c r="B28" s="80"/>
      <c r="C28" s="80"/>
      <c r="D28" s="80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132">
        <f t="shared" si="1"/>
        <v>0</v>
      </c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42"/>
      <c r="CD28" s="42">
        <f t="shared" si="0"/>
        <v>0</v>
      </c>
      <c r="CE28" s="54"/>
      <c r="CF28" s="42"/>
      <c r="CG28" s="42"/>
      <c r="CH28" s="42"/>
    </row>
    <row r="29" spans="1:86" s="23" customFormat="1" ht="12.75" customHeight="1" hidden="1">
      <c r="A29" s="80">
        <v>25</v>
      </c>
      <c r="B29" s="80"/>
      <c r="C29" s="80"/>
      <c r="D29" s="80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132">
        <f t="shared" si="1"/>
        <v>0</v>
      </c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42"/>
      <c r="CD29" s="42">
        <f t="shared" si="0"/>
        <v>0</v>
      </c>
      <c r="CE29" s="54"/>
      <c r="CF29" s="42"/>
      <c r="CG29" s="42"/>
      <c r="CH29" s="42"/>
    </row>
    <row r="30" spans="1:86" s="23" customFormat="1" ht="12.75" customHeight="1" hidden="1">
      <c r="A30" s="80">
        <v>26</v>
      </c>
      <c r="B30" s="80"/>
      <c r="C30" s="80"/>
      <c r="D30" s="80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132">
        <f t="shared" si="1"/>
        <v>0</v>
      </c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42"/>
      <c r="CD30" s="42">
        <f t="shared" si="0"/>
        <v>0</v>
      </c>
      <c r="CE30" s="54"/>
      <c r="CF30" s="42"/>
      <c r="CG30" s="42"/>
      <c r="CH30" s="42"/>
    </row>
    <row r="31" spans="1:86" s="47" customFormat="1" ht="12.75">
      <c r="A31" s="216" t="s">
        <v>69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8"/>
      <c r="AN31" s="219" t="s">
        <v>3</v>
      </c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 t="s">
        <v>3</v>
      </c>
      <c r="BE31" s="219"/>
      <c r="BF31" s="219"/>
      <c r="BG31" s="219"/>
      <c r="BH31" s="219"/>
      <c r="BI31" s="219"/>
      <c r="BJ31" s="219"/>
      <c r="BK31" s="219"/>
      <c r="BL31" s="219"/>
      <c r="BM31" s="219"/>
      <c r="BN31" s="223">
        <f>SUM(BN8:CB30)</f>
        <v>602320.02</v>
      </c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48">
        <f>SUM(CC8:CC30)</f>
        <v>0</v>
      </c>
      <c r="CD31" s="48">
        <f>SUM(CD8:CD30)</f>
        <v>442920.01999999996</v>
      </c>
      <c r="CE31" s="48"/>
      <c r="CF31" s="48">
        <f>SUM(CF8:CF30)</f>
        <v>0</v>
      </c>
      <c r="CG31" s="48">
        <f>SUM(CG8:CG30)</f>
        <v>159400</v>
      </c>
      <c r="CH31" s="48">
        <f>SUM(CH8:CH30)</f>
        <v>0</v>
      </c>
    </row>
    <row r="32" spans="1:86" s="5" customFormat="1" ht="15.75">
      <c r="A32" s="14" t="s">
        <v>129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80" s="7" customFormat="1" ht="9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6" ht="12.75">
      <c r="A34" s="80" t="s">
        <v>39</v>
      </c>
      <c r="B34" s="80"/>
      <c r="C34" s="80"/>
      <c r="D34" s="80"/>
      <c r="E34" s="93" t="s">
        <v>4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117" t="s">
        <v>63</v>
      </c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9"/>
      <c r="BD34" s="117" t="s">
        <v>62</v>
      </c>
      <c r="BE34" s="118"/>
      <c r="BF34" s="118"/>
      <c r="BG34" s="118"/>
      <c r="BH34" s="118"/>
      <c r="BI34" s="118"/>
      <c r="BJ34" s="118"/>
      <c r="BK34" s="118"/>
      <c r="BL34" s="118"/>
      <c r="BM34" s="119"/>
      <c r="BN34" s="117" t="s">
        <v>64</v>
      </c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9"/>
      <c r="CC34" s="168" t="s">
        <v>66</v>
      </c>
      <c r="CD34" s="168"/>
      <c r="CE34" s="168"/>
      <c r="CF34" s="168"/>
      <c r="CG34" s="168"/>
      <c r="CH34" s="168"/>
    </row>
    <row r="35" spans="1:86" ht="83.25" customHeight="1">
      <c r="A35" s="80"/>
      <c r="B35" s="80"/>
      <c r="C35" s="80"/>
      <c r="D35" s="80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120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0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2"/>
      <c r="CC35" s="80" t="s">
        <v>36</v>
      </c>
      <c r="CD35" s="80"/>
      <c r="CE35" s="84" t="s">
        <v>46</v>
      </c>
      <c r="CF35" s="85"/>
      <c r="CG35" s="86"/>
      <c r="CH35" s="127" t="s">
        <v>47</v>
      </c>
    </row>
    <row r="36" spans="1:86" ht="12.75" customHeight="1">
      <c r="A36" s="80"/>
      <c r="B36" s="80"/>
      <c r="C36" s="80"/>
      <c r="D36" s="80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0"/>
      <c r="BE36" s="121"/>
      <c r="BF36" s="121"/>
      <c r="BG36" s="121"/>
      <c r="BH36" s="121"/>
      <c r="BI36" s="121"/>
      <c r="BJ36" s="121"/>
      <c r="BK36" s="121"/>
      <c r="BL36" s="121"/>
      <c r="BM36" s="122"/>
      <c r="BN36" s="120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2"/>
      <c r="CC36" s="169" t="s">
        <v>44</v>
      </c>
      <c r="CD36" s="169" t="s">
        <v>45</v>
      </c>
      <c r="CE36" s="166" t="s">
        <v>83</v>
      </c>
      <c r="CF36" s="169" t="s">
        <v>44</v>
      </c>
      <c r="CG36" s="169" t="s">
        <v>45</v>
      </c>
      <c r="CH36" s="128"/>
    </row>
    <row r="37" spans="1:86" ht="12.75">
      <c r="A37" s="80"/>
      <c r="B37" s="80"/>
      <c r="C37" s="80"/>
      <c r="D37" s="80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123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3"/>
      <c r="BE37" s="124"/>
      <c r="BF37" s="124"/>
      <c r="BG37" s="124"/>
      <c r="BH37" s="124"/>
      <c r="BI37" s="124"/>
      <c r="BJ37" s="124"/>
      <c r="BK37" s="124"/>
      <c r="BL37" s="124"/>
      <c r="BM37" s="125"/>
      <c r="BN37" s="123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169"/>
      <c r="CD37" s="169"/>
      <c r="CE37" s="167"/>
      <c r="CF37" s="169"/>
      <c r="CG37" s="169"/>
      <c r="CH37" s="129"/>
    </row>
    <row r="38" spans="1:86" ht="12.75">
      <c r="A38" s="93">
        <v>1</v>
      </c>
      <c r="B38" s="93"/>
      <c r="C38" s="93"/>
      <c r="D38" s="93"/>
      <c r="E38" s="93">
        <v>2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>
        <v>3</v>
      </c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>
        <v>4</v>
      </c>
      <c r="BE38" s="93"/>
      <c r="BF38" s="93"/>
      <c r="BG38" s="93"/>
      <c r="BH38" s="93"/>
      <c r="BI38" s="93"/>
      <c r="BJ38" s="93"/>
      <c r="BK38" s="93"/>
      <c r="BL38" s="93"/>
      <c r="BM38" s="93"/>
      <c r="BN38" s="93" t="s">
        <v>58</v>
      </c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11">
        <v>6</v>
      </c>
      <c r="CD38" s="11">
        <v>7</v>
      </c>
      <c r="CE38" s="11">
        <v>8</v>
      </c>
      <c r="CF38" s="11">
        <v>9</v>
      </c>
      <c r="CG38" s="11">
        <v>10</v>
      </c>
      <c r="CH38" s="11">
        <v>11</v>
      </c>
    </row>
    <row r="39" spans="1:86" s="24" customFormat="1" ht="40.5" customHeight="1">
      <c r="A39" s="173">
        <v>1</v>
      </c>
      <c r="B39" s="173"/>
      <c r="C39" s="173"/>
      <c r="D39" s="173"/>
      <c r="E39" s="227" t="s">
        <v>195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176">
        <v>2500</v>
      </c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5">
        <v>12</v>
      </c>
      <c r="BE39" s="175"/>
      <c r="BF39" s="175"/>
      <c r="BG39" s="175"/>
      <c r="BH39" s="175"/>
      <c r="BI39" s="175"/>
      <c r="BJ39" s="175"/>
      <c r="BK39" s="175"/>
      <c r="BL39" s="175"/>
      <c r="BM39" s="175"/>
      <c r="BN39" s="176">
        <v>30000</v>
      </c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59"/>
      <c r="CD39" s="59">
        <f>BN39</f>
        <v>30000</v>
      </c>
      <c r="CE39" s="59"/>
      <c r="CF39" s="59"/>
      <c r="CG39" s="25"/>
      <c r="CH39" s="25"/>
    </row>
    <row r="40" spans="1:86" s="24" customFormat="1" ht="40.5" customHeight="1">
      <c r="A40" s="173">
        <v>2</v>
      </c>
      <c r="B40" s="173"/>
      <c r="C40" s="173"/>
      <c r="D40" s="173"/>
      <c r="E40" s="227" t="s">
        <v>186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176">
        <v>3851.72</v>
      </c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5">
        <v>12</v>
      </c>
      <c r="BE40" s="175"/>
      <c r="BF40" s="175"/>
      <c r="BG40" s="175"/>
      <c r="BH40" s="175"/>
      <c r="BI40" s="175"/>
      <c r="BJ40" s="175"/>
      <c r="BK40" s="175"/>
      <c r="BL40" s="175"/>
      <c r="BM40" s="175"/>
      <c r="BN40" s="176">
        <f>AO40*BD40</f>
        <v>46220.64</v>
      </c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59"/>
      <c r="CD40" s="59">
        <f>BN40</f>
        <v>46220.64</v>
      </c>
      <c r="CE40" s="59"/>
      <c r="CF40" s="59"/>
      <c r="CG40" s="25"/>
      <c r="CH40" s="25"/>
    </row>
    <row r="41" spans="1:86" s="24" customFormat="1" ht="52.5" customHeight="1">
      <c r="A41" s="173">
        <v>3</v>
      </c>
      <c r="B41" s="173"/>
      <c r="C41" s="173"/>
      <c r="D41" s="173"/>
      <c r="E41" s="227" t="s">
        <v>201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176">
        <v>8250</v>
      </c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5">
        <v>12</v>
      </c>
      <c r="BE41" s="175"/>
      <c r="BF41" s="175"/>
      <c r="BG41" s="175"/>
      <c r="BH41" s="175"/>
      <c r="BI41" s="175"/>
      <c r="BJ41" s="175"/>
      <c r="BK41" s="175"/>
      <c r="BL41" s="175"/>
      <c r="BM41" s="175"/>
      <c r="BN41" s="176">
        <f>AO41*BD41</f>
        <v>99000</v>
      </c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59"/>
      <c r="CD41" s="59">
        <f>BN41</f>
        <v>99000</v>
      </c>
      <c r="CE41" s="59"/>
      <c r="CF41" s="59"/>
      <c r="CG41" s="25"/>
      <c r="CH41" s="25"/>
    </row>
    <row r="42" spans="1:86" s="24" customFormat="1" ht="70.5" customHeight="1">
      <c r="A42" s="173">
        <v>4</v>
      </c>
      <c r="B42" s="173"/>
      <c r="C42" s="173"/>
      <c r="D42" s="173"/>
      <c r="E42" s="227" t="s">
        <v>226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176">
        <v>4400</v>
      </c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5">
        <v>1</v>
      </c>
      <c r="BE42" s="175"/>
      <c r="BF42" s="175"/>
      <c r="BG42" s="175"/>
      <c r="BH42" s="175"/>
      <c r="BI42" s="175"/>
      <c r="BJ42" s="175"/>
      <c r="BK42" s="175"/>
      <c r="BL42" s="175"/>
      <c r="BM42" s="175"/>
      <c r="BN42" s="176">
        <v>4400</v>
      </c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59"/>
      <c r="CD42" s="59">
        <v>4400</v>
      </c>
      <c r="CE42" s="59"/>
      <c r="CF42" s="59"/>
      <c r="CG42" s="25"/>
      <c r="CH42" s="25"/>
    </row>
    <row r="43" spans="1:86" s="24" customFormat="1" ht="57" customHeight="1">
      <c r="A43" s="173">
        <v>5</v>
      </c>
      <c r="B43" s="173"/>
      <c r="C43" s="173"/>
      <c r="D43" s="173"/>
      <c r="E43" s="227" t="s">
        <v>210</v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176">
        <v>133050.32</v>
      </c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5">
        <v>1</v>
      </c>
      <c r="BE43" s="175"/>
      <c r="BF43" s="175"/>
      <c r="BG43" s="175"/>
      <c r="BH43" s="175"/>
      <c r="BI43" s="175"/>
      <c r="BJ43" s="175"/>
      <c r="BK43" s="175"/>
      <c r="BL43" s="175"/>
      <c r="BM43" s="175"/>
      <c r="BN43" s="176">
        <f>117325.26+3725.06+12000</f>
        <v>133050.32</v>
      </c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59"/>
      <c r="CD43" s="59">
        <f>117325.26+3725.06+12000</f>
        <v>133050.32</v>
      </c>
      <c r="CE43" s="59"/>
      <c r="CF43" s="59"/>
      <c r="CG43" s="25"/>
      <c r="CH43" s="25"/>
    </row>
    <row r="44" spans="1:86" s="24" customFormat="1" ht="17.25" customHeight="1">
      <c r="A44" s="173">
        <v>6</v>
      </c>
      <c r="B44" s="173"/>
      <c r="C44" s="173"/>
      <c r="D44" s="173"/>
      <c r="E44" s="103" t="s">
        <v>211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94">
        <v>5868</v>
      </c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209">
        <v>1</v>
      </c>
      <c r="BE44" s="209"/>
      <c r="BF44" s="209"/>
      <c r="BG44" s="209"/>
      <c r="BH44" s="209"/>
      <c r="BI44" s="209"/>
      <c r="BJ44" s="209"/>
      <c r="BK44" s="209"/>
      <c r="BL44" s="209"/>
      <c r="BM44" s="209"/>
      <c r="BN44" s="94">
        <v>5868</v>
      </c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25"/>
      <c r="CD44" s="25">
        <v>5868</v>
      </c>
      <c r="CE44" s="25"/>
      <c r="CF44" s="25"/>
      <c r="CG44" s="25"/>
      <c r="CH44" s="25"/>
    </row>
    <row r="45" spans="1:86" s="24" customFormat="1" ht="17.25" customHeight="1">
      <c r="A45" s="173">
        <v>7</v>
      </c>
      <c r="B45" s="173"/>
      <c r="C45" s="173"/>
      <c r="D45" s="173"/>
      <c r="E45" s="202" t="s">
        <v>187</v>
      </c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4"/>
      <c r="AO45" s="190">
        <f>BN45</f>
        <v>10000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206">
        <v>1</v>
      </c>
      <c r="BE45" s="207"/>
      <c r="BF45" s="207"/>
      <c r="BG45" s="207"/>
      <c r="BH45" s="207"/>
      <c r="BI45" s="207"/>
      <c r="BJ45" s="207"/>
      <c r="BK45" s="207"/>
      <c r="BL45" s="207"/>
      <c r="BM45" s="208"/>
      <c r="BN45" s="190">
        <v>10000</v>
      </c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2"/>
      <c r="CC45" s="25"/>
      <c r="CD45" s="25">
        <v>10000</v>
      </c>
      <c r="CE45" s="53"/>
      <c r="CF45" s="42"/>
      <c r="CG45" s="42"/>
      <c r="CH45" s="25"/>
    </row>
    <row r="46" spans="1:86" s="24" customFormat="1" ht="17.25" customHeight="1">
      <c r="A46" s="173">
        <v>8</v>
      </c>
      <c r="B46" s="173"/>
      <c r="C46" s="173"/>
      <c r="D46" s="173"/>
      <c r="E46" s="202" t="s">
        <v>212</v>
      </c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4"/>
      <c r="AO46" s="190">
        <v>3570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2"/>
      <c r="BD46" s="206">
        <v>1</v>
      </c>
      <c r="BE46" s="207"/>
      <c r="BF46" s="207"/>
      <c r="BG46" s="207"/>
      <c r="BH46" s="207"/>
      <c r="BI46" s="207"/>
      <c r="BJ46" s="207"/>
      <c r="BK46" s="207"/>
      <c r="BL46" s="207"/>
      <c r="BM46" s="208"/>
      <c r="BN46" s="190">
        <v>3570</v>
      </c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2"/>
      <c r="CC46" s="25"/>
      <c r="CD46" s="25">
        <v>3570</v>
      </c>
      <c r="CE46" s="53"/>
      <c r="CF46" s="42"/>
      <c r="CG46" s="42"/>
      <c r="CH46" s="25"/>
    </row>
    <row r="47" spans="1:86" s="24" customFormat="1" ht="17.25" customHeight="1">
      <c r="A47" s="173">
        <v>9</v>
      </c>
      <c r="B47" s="173"/>
      <c r="C47" s="173"/>
      <c r="D47" s="173"/>
      <c r="E47" s="228" t="s">
        <v>215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30"/>
      <c r="AO47" s="213">
        <f>BN47</f>
        <v>427350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5"/>
      <c r="BD47" s="210">
        <v>1</v>
      </c>
      <c r="BE47" s="211"/>
      <c r="BF47" s="211"/>
      <c r="BG47" s="211"/>
      <c r="BH47" s="211"/>
      <c r="BI47" s="211"/>
      <c r="BJ47" s="211"/>
      <c r="BK47" s="211"/>
      <c r="BL47" s="211"/>
      <c r="BM47" s="212"/>
      <c r="BN47" s="213">
        <f>CG47</f>
        <v>427350</v>
      </c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5"/>
      <c r="CC47" s="69"/>
      <c r="CD47" s="69">
        <v>0</v>
      </c>
      <c r="CE47" s="70">
        <v>963323058</v>
      </c>
      <c r="CF47" s="67"/>
      <c r="CG47" s="67">
        <v>427350</v>
      </c>
      <c r="CH47" s="25"/>
    </row>
    <row r="48" spans="1:86" s="24" customFormat="1" ht="17.25" customHeight="1">
      <c r="A48" s="173">
        <v>10</v>
      </c>
      <c r="B48" s="173"/>
      <c r="C48" s="173"/>
      <c r="D48" s="173"/>
      <c r="E48" s="228" t="s">
        <v>216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30"/>
      <c r="AO48" s="213">
        <f>BN48</f>
        <v>3183514.95</v>
      </c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5"/>
      <c r="BD48" s="210">
        <v>1</v>
      </c>
      <c r="BE48" s="211"/>
      <c r="BF48" s="211"/>
      <c r="BG48" s="211"/>
      <c r="BH48" s="211"/>
      <c r="BI48" s="211"/>
      <c r="BJ48" s="211"/>
      <c r="BK48" s="211"/>
      <c r="BL48" s="211"/>
      <c r="BM48" s="212"/>
      <c r="BN48" s="213">
        <f>CG48</f>
        <v>3183514.95</v>
      </c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5"/>
      <c r="CC48" s="69"/>
      <c r="CD48" s="69">
        <v>0</v>
      </c>
      <c r="CE48" s="70">
        <v>963323048</v>
      </c>
      <c r="CF48" s="67"/>
      <c r="CG48" s="67">
        <v>3183514.95</v>
      </c>
      <c r="CH48" s="25"/>
    </row>
    <row r="49" spans="1:86" s="24" customFormat="1" ht="26.25" customHeight="1" hidden="1">
      <c r="A49" s="173">
        <v>11</v>
      </c>
      <c r="B49" s="173"/>
      <c r="C49" s="173"/>
      <c r="D49" s="17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94">
        <f aca="true" t="shared" si="2" ref="BN49:BN73">ROUND(AO49*BD49,2)</f>
        <v>0</v>
      </c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25"/>
      <c r="CD49" s="25"/>
      <c r="CE49" s="53"/>
      <c r="CF49" s="25"/>
      <c r="CG49" s="25"/>
      <c r="CH49" s="25"/>
    </row>
    <row r="50" spans="1:86" s="24" customFormat="1" ht="26.25" customHeight="1" hidden="1">
      <c r="A50" s="173">
        <v>12</v>
      </c>
      <c r="B50" s="173"/>
      <c r="C50" s="173"/>
      <c r="D50" s="17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94">
        <f t="shared" si="2"/>
        <v>0</v>
      </c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25"/>
      <c r="CD50" s="25"/>
      <c r="CE50" s="53"/>
      <c r="CF50" s="25"/>
      <c r="CG50" s="25"/>
      <c r="CH50" s="25"/>
    </row>
    <row r="51" spans="1:86" s="24" customFormat="1" ht="12.75" customHeight="1" hidden="1">
      <c r="A51" s="173">
        <v>13</v>
      </c>
      <c r="B51" s="173"/>
      <c r="C51" s="173"/>
      <c r="D51" s="17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94">
        <f t="shared" si="2"/>
        <v>0</v>
      </c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25"/>
      <c r="CD51" s="25"/>
      <c r="CE51" s="25"/>
      <c r="CF51" s="25"/>
      <c r="CG51" s="25"/>
      <c r="CH51" s="25"/>
    </row>
    <row r="52" spans="1:86" s="24" customFormat="1" ht="12.75" customHeight="1" hidden="1">
      <c r="A52" s="173">
        <v>14</v>
      </c>
      <c r="B52" s="173"/>
      <c r="C52" s="173"/>
      <c r="D52" s="17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94">
        <f t="shared" si="2"/>
        <v>0</v>
      </c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25"/>
      <c r="CD52" s="25"/>
      <c r="CE52" s="25"/>
      <c r="CF52" s="25"/>
      <c r="CG52" s="25"/>
      <c r="CH52" s="25"/>
    </row>
    <row r="53" spans="1:86" s="24" customFormat="1" ht="12.75" customHeight="1" hidden="1">
      <c r="A53" s="173">
        <v>15</v>
      </c>
      <c r="B53" s="173"/>
      <c r="C53" s="173"/>
      <c r="D53" s="17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94">
        <f t="shared" si="2"/>
        <v>0</v>
      </c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25"/>
      <c r="CD53" s="25"/>
      <c r="CE53" s="25"/>
      <c r="CF53" s="25"/>
      <c r="CG53" s="25"/>
      <c r="CH53" s="25"/>
    </row>
    <row r="54" spans="1:86" s="24" customFormat="1" ht="12.75" customHeight="1" hidden="1">
      <c r="A54" s="173">
        <v>16</v>
      </c>
      <c r="B54" s="173"/>
      <c r="C54" s="173"/>
      <c r="D54" s="17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94">
        <f t="shared" si="2"/>
        <v>0</v>
      </c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25"/>
      <c r="CD54" s="25"/>
      <c r="CE54" s="25"/>
      <c r="CF54" s="25"/>
      <c r="CG54" s="25"/>
      <c r="CH54" s="25"/>
    </row>
    <row r="55" spans="1:86" s="24" customFormat="1" ht="12.75" customHeight="1" hidden="1">
      <c r="A55" s="173">
        <v>17</v>
      </c>
      <c r="B55" s="173"/>
      <c r="C55" s="173"/>
      <c r="D55" s="17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94">
        <f t="shared" si="2"/>
        <v>0</v>
      </c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25"/>
      <c r="CD55" s="25"/>
      <c r="CE55" s="25"/>
      <c r="CF55" s="25"/>
      <c r="CG55" s="25"/>
      <c r="CH55" s="25"/>
    </row>
    <row r="56" spans="1:86" s="24" customFormat="1" ht="12.75" customHeight="1" hidden="1">
      <c r="A56" s="173">
        <v>18</v>
      </c>
      <c r="B56" s="173"/>
      <c r="C56" s="173"/>
      <c r="D56" s="17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94">
        <f t="shared" si="2"/>
        <v>0</v>
      </c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25"/>
      <c r="CD56" s="25"/>
      <c r="CE56" s="25"/>
      <c r="CF56" s="25"/>
      <c r="CG56" s="25"/>
      <c r="CH56" s="25"/>
    </row>
    <row r="57" spans="1:86" s="24" customFormat="1" ht="12.75" customHeight="1" hidden="1">
      <c r="A57" s="173">
        <v>19</v>
      </c>
      <c r="B57" s="173"/>
      <c r="C57" s="173"/>
      <c r="D57" s="17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94">
        <f t="shared" si="2"/>
        <v>0</v>
      </c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25"/>
      <c r="CD57" s="25"/>
      <c r="CE57" s="25"/>
      <c r="CF57" s="25"/>
      <c r="CG57" s="25"/>
      <c r="CH57" s="25"/>
    </row>
    <row r="58" spans="1:86" s="24" customFormat="1" ht="12.75" customHeight="1" hidden="1">
      <c r="A58" s="173">
        <v>20</v>
      </c>
      <c r="B58" s="173"/>
      <c r="C58" s="173"/>
      <c r="D58" s="17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94">
        <f t="shared" si="2"/>
        <v>0</v>
      </c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25"/>
      <c r="CD58" s="25"/>
      <c r="CE58" s="25"/>
      <c r="CF58" s="25"/>
      <c r="CG58" s="25"/>
      <c r="CH58" s="25"/>
    </row>
    <row r="59" spans="1:86" s="24" customFormat="1" ht="12.75" customHeight="1" hidden="1">
      <c r="A59" s="173">
        <v>21</v>
      </c>
      <c r="B59" s="173"/>
      <c r="C59" s="173"/>
      <c r="D59" s="17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94">
        <f t="shared" si="2"/>
        <v>0</v>
      </c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25"/>
      <c r="CD59" s="25"/>
      <c r="CE59" s="25"/>
      <c r="CF59" s="25"/>
      <c r="CG59" s="25"/>
      <c r="CH59" s="25"/>
    </row>
    <row r="60" spans="1:86" s="24" customFormat="1" ht="12.75" customHeight="1" hidden="1">
      <c r="A60" s="173">
        <v>22</v>
      </c>
      <c r="B60" s="173"/>
      <c r="C60" s="173"/>
      <c r="D60" s="17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94">
        <f t="shared" si="2"/>
        <v>0</v>
      </c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25"/>
      <c r="CD60" s="25"/>
      <c r="CE60" s="25"/>
      <c r="CF60" s="25"/>
      <c r="CG60" s="25"/>
      <c r="CH60" s="25"/>
    </row>
    <row r="61" spans="1:86" s="24" customFormat="1" ht="12.75" customHeight="1" hidden="1">
      <c r="A61" s="173">
        <v>23</v>
      </c>
      <c r="B61" s="173"/>
      <c r="C61" s="173"/>
      <c r="D61" s="17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94">
        <f t="shared" si="2"/>
        <v>0</v>
      </c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25"/>
      <c r="CD61" s="25"/>
      <c r="CE61" s="25"/>
      <c r="CF61" s="25"/>
      <c r="CG61" s="25"/>
      <c r="CH61" s="25"/>
    </row>
    <row r="62" spans="1:86" s="24" customFormat="1" ht="12.75" customHeight="1" hidden="1">
      <c r="A62" s="173">
        <v>24</v>
      </c>
      <c r="B62" s="173"/>
      <c r="C62" s="173"/>
      <c r="D62" s="17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94">
        <f t="shared" si="2"/>
        <v>0</v>
      </c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25"/>
      <c r="CD62" s="25"/>
      <c r="CE62" s="25"/>
      <c r="CF62" s="25"/>
      <c r="CG62" s="25"/>
      <c r="CH62" s="25"/>
    </row>
    <row r="63" spans="1:86" s="24" customFormat="1" ht="12.75" customHeight="1" hidden="1">
      <c r="A63" s="173">
        <v>25</v>
      </c>
      <c r="B63" s="173"/>
      <c r="C63" s="173"/>
      <c r="D63" s="17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94">
        <f t="shared" si="2"/>
        <v>0</v>
      </c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25"/>
      <c r="CD63" s="25"/>
      <c r="CE63" s="25"/>
      <c r="CF63" s="25"/>
      <c r="CG63" s="25"/>
      <c r="CH63" s="25"/>
    </row>
    <row r="64" spans="1:86" s="24" customFormat="1" ht="12.75" customHeight="1" hidden="1">
      <c r="A64" s="173">
        <v>26</v>
      </c>
      <c r="B64" s="173"/>
      <c r="C64" s="173"/>
      <c r="D64" s="17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94">
        <f t="shared" si="2"/>
        <v>0</v>
      </c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25"/>
      <c r="CD64" s="25"/>
      <c r="CE64" s="25"/>
      <c r="CF64" s="25"/>
      <c r="CG64" s="25"/>
      <c r="CH64" s="25"/>
    </row>
    <row r="65" spans="1:86" s="24" customFormat="1" ht="12.75" customHeight="1" hidden="1">
      <c r="A65" s="173">
        <v>27</v>
      </c>
      <c r="B65" s="173"/>
      <c r="C65" s="173"/>
      <c r="D65" s="17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94">
        <f t="shared" si="2"/>
        <v>0</v>
      </c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25"/>
      <c r="CD65" s="25"/>
      <c r="CE65" s="25"/>
      <c r="CF65" s="25"/>
      <c r="CG65" s="25"/>
      <c r="CH65" s="25"/>
    </row>
    <row r="66" spans="1:86" s="24" customFormat="1" ht="12.75" customHeight="1" hidden="1">
      <c r="A66" s="173">
        <v>28</v>
      </c>
      <c r="B66" s="173"/>
      <c r="C66" s="173"/>
      <c r="D66" s="17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94">
        <f t="shared" si="2"/>
        <v>0</v>
      </c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25"/>
      <c r="CD66" s="25"/>
      <c r="CE66" s="25"/>
      <c r="CF66" s="25"/>
      <c r="CG66" s="25"/>
      <c r="CH66" s="25"/>
    </row>
    <row r="67" spans="1:86" s="24" customFormat="1" ht="12.75" customHeight="1" hidden="1">
      <c r="A67" s="173">
        <v>29</v>
      </c>
      <c r="B67" s="173"/>
      <c r="C67" s="173"/>
      <c r="D67" s="17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94">
        <f t="shared" si="2"/>
        <v>0</v>
      </c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25"/>
      <c r="CD67" s="25"/>
      <c r="CE67" s="25"/>
      <c r="CF67" s="25"/>
      <c r="CG67" s="25"/>
      <c r="CH67" s="25"/>
    </row>
    <row r="68" spans="1:86" s="24" customFormat="1" ht="12.75" customHeight="1" hidden="1">
      <c r="A68" s="173">
        <v>30</v>
      </c>
      <c r="B68" s="173"/>
      <c r="C68" s="173"/>
      <c r="D68" s="17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94">
        <f t="shared" si="2"/>
        <v>0</v>
      </c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25"/>
      <c r="CD68" s="25"/>
      <c r="CE68" s="25"/>
      <c r="CF68" s="25"/>
      <c r="CG68" s="25"/>
      <c r="CH68" s="25"/>
    </row>
    <row r="69" spans="1:86" s="24" customFormat="1" ht="12.75" customHeight="1" hidden="1">
      <c r="A69" s="173">
        <v>31</v>
      </c>
      <c r="B69" s="173"/>
      <c r="C69" s="173"/>
      <c r="D69" s="17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94">
        <f t="shared" si="2"/>
        <v>0</v>
      </c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25"/>
      <c r="CD69" s="25"/>
      <c r="CE69" s="25"/>
      <c r="CF69" s="25"/>
      <c r="CG69" s="25"/>
      <c r="CH69" s="25"/>
    </row>
    <row r="70" spans="1:86" s="24" customFormat="1" ht="12.75" customHeight="1" hidden="1">
      <c r="A70" s="173">
        <v>32</v>
      </c>
      <c r="B70" s="173"/>
      <c r="C70" s="173"/>
      <c r="D70" s="17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94">
        <f t="shared" si="2"/>
        <v>0</v>
      </c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25"/>
      <c r="CD70" s="25"/>
      <c r="CE70" s="25"/>
      <c r="CF70" s="25"/>
      <c r="CG70" s="25"/>
      <c r="CH70" s="25"/>
    </row>
    <row r="71" spans="1:86" s="24" customFormat="1" ht="12.75" customHeight="1" hidden="1">
      <c r="A71" s="173">
        <v>33</v>
      </c>
      <c r="B71" s="173"/>
      <c r="C71" s="173"/>
      <c r="D71" s="17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94">
        <f t="shared" si="2"/>
        <v>0</v>
      </c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25"/>
      <c r="CD71" s="25"/>
      <c r="CE71" s="25"/>
      <c r="CF71" s="25"/>
      <c r="CG71" s="25"/>
      <c r="CH71" s="25"/>
    </row>
    <row r="72" spans="1:86" s="24" customFormat="1" ht="12.75" customHeight="1" hidden="1">
      <c r="A72" s="173">
        <v>34</v>
      </c>
      <c r="B72" s="173"/>
      <c r="C72" s="173"/>
      <c r="D72" s="17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94">
        <f t="shared" si="2"/>
        <v>0</v>
      </c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25"/>
      <c r="CD72" s="25"/>
      <c r="CE72" s="25"/>
      <c r="CF72" s="25"/>
      <c r="CG72" s="25"/>
      <c r="CH72" s="25"/>
    </row>
    <row r="73" spans="1:86" s="24" customFormat="1" ht="12.75" customHeight="1" hidden="1">
      <c r="A73" s="173">
        <v>35</v>
      </c>
      <c r="B73" s="173"/>
      <c r="C73" s="173"/>
      <c r="D73" s="17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94">
        <f t="shared" si="2"/>
        <v>0</v>
      </c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25"/>
      <c r="CD73" s="25"/>
      <c r="CE73" s="25"/>
      <c r="CF73" s="25"/>
      <c r="CG73" s="25"/>
      <c r="CH73" s="25"/>
    </row>
    <row r="74" spans="1:86" s="41" customFormat="1" ht="12.75">
      <c r="A74" s="81" t="s">
        <v>70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3"/>
      <c r="AO74" s="199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1"/>
      <c r="BD74" s="199" t="s">
        <v>3</v>
      </c>
      <c r="BE74" s="200"/>
      <c r="BF74" s="200"/>
      <c r="BG74" s="200"/>
      <c r="BH74" s="200"/>
      <c r="BI74" s="200"/>
      <c r="BJ74" s="200"/>
      <c r="BK74" s="200"/>
      <c r="BL74" s="200"/>
      <c r="BM74" s="201"/>
      <c r="BN74" s="199">
        <f>SUM(BN39:CB73)</f>
        <v>3942973.91</v>
      </c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1"/>
      <c r="CC74" s="40">
        <f>SUM(CC40:CC73)</f>
        <v>0</v>
      </c>
      <c r="CD74" s="40">
        <f>SUM(CD39:CD48)</f>
        <v>332108.96</v>
      </c>
      <c r="CE74" s="40"/>
      <c r="CF74" s="40">
        <f>SUM(CF40:CF73)</f>
        <v>0</v>
      </c>
      <c r="CG74" s="40">
        <f>SUM(CG47:CG73)</f>
        <v>3610864.95</v>
      </c>
      <c r="CH74" s="40"/>
    </row>
    <row r="75" s="1" customFormat="1" ht="15.75"/>
    <row r="76" spans="1:86" s="1" customFormat="1" ht="15.75" customHeight="1" hidden="1">
      <c r="A76" s="14" t="s">
        <v>130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</row>
    <row r="77" spans="1:86" s="1" customFormat="1" ht="15.75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7"/>
      <c r="CD77" s="7"/>
      <c r="CE77" s="7"/>
      <c r="CF77" s="7"/>
      <c r="CG77" s="7"/>
      <c r="CH77" s="7"/>
    </row>
    <row r="78" spans="1:86" s="1" customFormat="1" ht="15.75" hidden="1">
      <c r="A78" s="80" t="s">
        <v>39</v>
      </c>
      <c r="B78" s="80"/>
      <c r="C78" s="80"/>
      <c r="D78" s="80"/>
      <c r="E78" s="93" t="s">
        <v>4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117" t="s">
        <v>63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9"/>
      <c r="BD78" s="117" t="s">
        <v>62</v>
      </c>
      <c r="BE78" s="118"/>
      <c r="BF78" s="118"/>
      <c r="BG78" s="118"/>
      <c r="BH78" s="118"/>
      <c r="BI78" s="118"/>
      <c r="BJ78" s="118"/>
      <c r="BK78" s="118"/>
      <c r="BL78" s="118"/>
      <c r="BM78" s="119"/>
      <c r="BN78" s="117" t="s">
        <v>64</v>
      </c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9"/>
      <c r="CC78" s="168" t="s">
        <v>66</v>
      </c>
      <c r="CD78" s="168"/>
      <c r="CE78" s="168"/>
      <c r="CF78" s="168"/>
      <c r="CG78" s="168"/>
      <c r="CH78" s="168"/>
    </row>
    <row r="79" spans="1:86" s="1" customFormat="1" ht="80.25" customHeight="1" hidden="1">
      <c r="A79" s="80"/>
      <c r="B79" s="80"/>
      <c r="C79" s="80"/>
      <c r="D79" s="80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120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2"/>
      <c r="BD79" s="120"/>
      <c r="BE79" s="121"/>
      <c r="BF79" s="121"/>
      <c r="BG79" s="121"/>
      <c r="BH79" s="121"/>
      <c r="BI79" s="121"/>
      <c r="BJ79" s="121"/>
      <c r="BK79" s="121"/>
      <c r="BL79" s="121"/>
      <c r="BM79" s="122"/>
      <c r="BN79" s="120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2"/>
      <c r="CC79" s="80" t="s">
        <v>36</v>
      </c>
      <c r="CD79" s="80"/>
      <c r="CE79" s="84" t="s">
        <v>46</v>
      </c>
      <c r="CF79" s="85"/>
      <c r="CG79" s="86"/>
      <c r="CH79" s="127" t="s">
        <v>47</v>
      </c>
    </row>
    <row r="80" spans="1:86" s="1" customFormat="1" ht="15.75" hidden="1">
      <c r="A80" s="80"/>
      <c r="B80" s="80"/>
      <c r="C80" s="80"/>
      <c r="D80" s="80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120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2"/>
      <c r="BD80" s="120"/>
      <c r="BE80" s="121"/>
      <c r="BF80" s="121"/>
      <c r="BG80" s="121"/>
      <c r="BH80" s="121"/>
      <c r="BI80" s="121"/>
      <c r="BJ80" s="121"/>
      <c r="BK80" s="121"/>
      <c r="BL80" s="121"/>
      <c r="BM80" s="122"/>
      <c r="BN80" s="120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2"/>
      <c r="CC80" s="169" t="s">
        <v>44</v>
      </c>
      <c r="CD80" s="169" t="s">
        <v>45</v>
      </c>
      <c r="CE80" s="166" t="s">
        <v>83</v>
      </c>
      <c r="CF80" s="169" t="s">
        <v>44</v>
      </c>
      <c r="CG80" s="169" t="s">
        <v>45</v>
      </c>
      <c r="CH80" s="128"/>
    </row>
    <row r="81" spans="1:86" s="1" customFormat="1" ht="15.75" hidden="1">
      <c r="A81" s="80"/>
      <c r="B81" s="80"/>
      <c r="C81" s="80"/>
      <c r="D81" s="80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123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5"/>
      <c r="BD81" s="123"/>
      <c r="BE81" s="124"/>
      <c r="BF81" s="124"/>
      <c r="BG81" s="124"/>
      <c r="BH81" s="124"/>
      <c r="BI81" s="124"/>
      <c r="BJ81" s="124"/>
      <c r="BK81" s="124"/>
      <c r="BL81" s="124"/>
      <c r="BM81" s="125"/>
      <c r="BN81" s="123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5"/>
      <c r="CC81" s="169"/>
      <c r="CD81" s="169"/>
      <c r="CE81" s="167"/>
      <c r="CF81" s="169"/>
      <c r="CG81" s="169"/>
      <c r="CH81" s="129"/>
    </row>
    <row r="82" spans="1:86" s="1" customFormat="1" ht="15.75" hidden="1">
      <c r="A82" s="93">
        <v>1</v>
      </c>
      <c r="B82" s="93"/>
      <c r="C82" s="93"/>
      <c r="D82" s="93"/>
      <c r="E82" s="93">
        <v>2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>
        <v>3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>
        <v>4</v>
      </c>
      <c r="BE82" s="93"/>
      <c r="BF82" s="93"/>
      <c r="BG82" s="93"/>
      <c r="BH82" s="93"/>
      <c r="BI82" s="93"/>
      <c r="BJ82" s="93"/>
      <c r="BK82" s="93"/>
      <c r="BL82" s="93"/>
      <c r="BM82" s="93"/>
      <c r="BN82" s="93" t="s">
        <v>58</v>
      </c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11">
        <v>6</v>
      </c>
      <c r="CD82" s="11">
        <v>7</v>
      </c>
      <c r="CE82" s="11">
        <v>8</v>
      </c>
      <c r="CF82" s="11">
        <v>9</v>
      </c>
      <c r="CG82" s="11">
        <v>10</v>
      </c>
      <c r="CH82" s="11">
        <v>11</v>
      </c>
    </row>
    <row r="83" spans="1:86" s="1" customFormat="1" ht="15.75" hidden="1">
      <c r="A83" s="170"/>
      <c r="B83" s="170"/>
      <c r="C83" s="170"/>
      <c r="D83" s="170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3"/>
      <c r="CD83" s="13"/>
      <c r="CE83" s="13"/>
      <c r="CF83" s="13"/>
      <c r="CG83" s="13"/>
      <c r="CH83" s="13"/>
    </row>
    <row r="84" spans="1:86" s="1" customFormat="1" ht="15.75" hidden="1">
      <c r="A84" s="170"/>
      <c r="B84" s="170"/>
      <c r="C84" s="170"/>
      <c r="D84" s="170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3"/>
      <c r="CD84" s="13"/>
      <c r="CE84" s="13"/>
      <c r="CF84" s="13"/>
      <c r="CG84" s="13"/>
      <c r="CH84" s="13"/>
    </row>
    <row r="85" spans="1:86" s="1" customFormat="1" ht="15.75" hidden="1">
      <c r="A85" s="160" t="s">
        <v>98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2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 t="s">
        <v>3</v>
      </c>
      <c r="BE85" s="168"/>
      <c r="BF85" s="168"/>
      <c r="BG85" s="168"/>
      <c r="BH85" s="168"/>
      <c r="BI85" s="168"/>
      <c r="BJ85" s="168"/>
      <c r="BK85" s="168"/>
      <c r="BL85" s="168"/>
      <c r="BM85" s="168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3"/>
      <c r="CD85" s="13"/>
      <c r="CE85" s="13"/>
      <c r="CF85" s="13"/>
      <c r="CG85" s="13"/>
      <c r="CH85" s="13"/>
    </row>
    <row r="86" s="1" customFormat="1" ht="15.75" hidden="1"/>
    <row r="87" s="1" customFormat="1" ht="15.75"/>
    <row r="88" s="1" customFormat="1" ht="15.75"/>
    <row r="89" spans="1:86" s="5" customFormat="1" ht="15.75">
      <c r="A89" s="14" t="s">
        <v>131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</row>
    <row r="90" spans="1:80" s="7" customFormat="1" ht="17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</row>
    <row r="91" spans="1:86" ht="12.75">
      <c r="A91" s="80" t="s">
        <v>39</v>
      </c>
      <c r="B91" s="80"/>
      <c r="C91" s="80"/>
      <c r="D91" s="80"/>
      <c r="E91" s="93" t="s">
        <v>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 t="s">
        <v>5</v>
      </c>
      <c r="AT91" s="93"/>
      <c r="AU91" s="93"/>
      <c r="AV91" s="93"/>
      <c r="AW91" s="93"/>
      <c r="AX91" s="93"/>
      <c r="AY91" s="93"/>
      <c r="AZ91" s="93"/>
      <c r="BA91" s="93"/>
      <c r="BB91" s="93"/>
      <c r="BC91" s="80" t="s">
        <v>65</v>
      </c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93" t="s">
        <v>6</v>
      </c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168" t="s">
        <v>66</v>
      </c>
      <c r="CD91" s="168"/>
      <c r="CE91" s="168"/>
      <c r="CF91" s="168"/>
      <c r="CG91" s="168"/>
      <c r="CH91" s="168"/>
    </row>
    <row r="92" spans="1:86" ht="80.25" customHeight="1">
      <c r="A92" s="80"/>
      <c r="B92" s="80"/>
      <c r="C92" s="80"/>
      <c r="D92" s="80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80" t="s">
        <v>36</v>
      </c>
      <c r="CD92" s="80"/>
      <c r="CE92" s="84" t="s">
        <v>46</v>
      </c>
      <c r="CF92" s="85"/>
      <c r="CG92" s="86"/>
      <c r="CH92" s="127" t="s">
        <v>47</v>
      </c>
    </row>
    <row r="93" spans="1:86" ht="12.75" customHeight="1">
      <c r="A93" s="80"/>
      <c r="B93" s="80"/>
      <c r="C93" s="80"/>
      <c r="D93" s="80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169" t="s">
        <v>44</v>
      </c>
      <c r="CD93" s="169" t="s">
        <v>45</v>
      </c>
      <c r="CE93" s="166" t="s">
        <v>83</v>
      </c>
      <c r="CF93" s="169" t="s">
        <v>44</v>
      </c>
      <c r="CG93" s="169" t="s">
        <v>45</v>
      </c>
      <c r="CH93" s="128"/>
    </row>
    <row r="94" spans="1:86" ht="12.75">
      <c r="A94" s="80"/>
      <c r="B94" s="80"/>
      <c r="C94" s="80"/>
      <c r="D94" s="80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169"/>
      <c r="CD94" s="169"/>
      <c r="CE94" s="167"/>
      <c r="CF94" s="169"/>
      <c r="CG94" s="169"/>
      <c r="CH94" s="129"/>
    </row>
    <row r="95" spans="1:86" ht="12.75">
      <c r="A95" s="93">
        <v>1</v>
      </c>
      <c r="B95" s="93"/>
      <c r="C95" s="93"/>
      <c r="D95" s="93"/>
      <c r="E95" s="93">
        <v>2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>
        <v>3</v>
      </c>
      <c r="AT95" s="93"/>
      <c r="AU95" s="93"/>
      <c r="AV95" s="93"/>
      <c r="AW95" s="93"/>
      <c r="AX95" s="93"/>
      <c r="AY95" s="93"/>
      <c r="AZ95" s="93"/>
      <c r="BA95" s="93"/>
      <c r="BB95" s="93"/>
      <c r="BC95" s="93">
        <v>4</v>
      </c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 t="s">
        <v>58</v>
      </c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11">
        <v>6</v>
      </c>
      <c r="CD95" s="11">
        <v>7</v>
      </c>
      <c r="CE95" s="11">
        <v>8</v>
      </c>
      <c r="CF95" s="11">
        <v>9</v>
      </c>
      <c r="CG95" s="11">
        <v>10</v>
      </c>
      <c r="CH95" s="11">
        <v>11</v>
      </c>
    </row>
    <row r="96" spans="1:86" s="23" customFormat="1" ht="16.5" customHeight="1">
      <c r="A96" s="80">
        <v>1</v>
      </c>
      <c r="B96" s="80"/>
      <c r="C96" s="80"/>
      <c r="D96" s="80"/>
      <c r="E96" s="103" t="s">
        <v>179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>
        <f>CC96</f>
        <v>830320</v>
      </c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42">
        <v>830320</v>
      </c>
      <c r="CD96" s="42"/>
      <c r="CE96" s="42"/>
      <c r="CF96" s="42"/>
      <c r="CG96" s="42"/>
      <c r="CH96" s="42"/>
    </row>
    <row r="97" spans="1:86" s="23" customFormat="1" ht="16.5" customHeight="1">
      <c r="A97" s="80">
        <v>2</v>
      </c>
      <c r="B97" s="80"/>
      <c r="C97" s="80"/>
      <c r="D97" s="80"/>
      <c r="E97" s="103" t="s">
        <v>214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>
        <f>CG97</f>
        <v>95000</v>
      </c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42"/>
      <c r="CD97" s="42"/>
      <c r="CE97" s="66">
        <v>963323050</v>
      </c>
      <c r="CF97" s="42"/>
      <c r="CG97" s="42">
        <f>95000</f>
        <v>95000</v>
      </c>
      <c r="CH97" s="42"/>
    </row>
    <row r="98" spans="1:86" s="23" customFormat="1" ht="16.5" customHeight="1">
      <c r="A98" s="84">
        <v>3</v>
      </c>
      <c r="B98" s="85"/>
      <c r="C98" s="85"/>
      <c r="D98" s="86"/>
      <c r="E98" s="202" t="s">
        <v>213</v>
      </c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4"/>
      <c r="AS98" s="84"/>
      <c r="AT98" s="85"/>
      <c r="AU98" s="85"/>
      <c r="AV98" s="85"/>
      <c r="AW98" s="85"/>
      <c r="AX98" s="85"/>
      <c r="AY98" s="85"/>
      <c r="AZ98" s="85"/>
      <c r="BA98" s="85"/>
      <c r="BB98" s="86"/>
      <c r="BC98" s="220"/>
      <c r="BD98" s="221"/>
      <c r="BE98" s="221"/>
      <c r="BF98" s="221"/>
      <c r="BG98" s="221"/>
      <c r="BH98" s="221"/>
      <c r="BI98" s="221"/>
      <c r="BJ98" s="221"/>
      <c r="BK98" s="221"/>
      <c r="BL98" s="221"/>
      <c r="BM98" s="222"/>
      <c r="BN98" s="220">
        <f>CC98</f>
        <v>0</v>
      </c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2"/>
      <c r="CC98" s="42"/>
      <c r="CD98" s="42"/>
      <c r="CE98" s="42"/>
      <c r="CF98" s="42"/>
      <c r="CG98" s="42"/>
      <c r="CH98" s="42"/>
    </row>
    <row r="99" spans="1:86" s="23" customFormat="1" ht="16.5" customHeight="1">
      <c r="A99" s="80">
        <v>4</v>
      </c>
      <c r="B99" s="80"/>
      <c r="C99" s="80"/>
      <c r="D99" s="80"/>
      <c r="E99" s="202" t="s">
        <v>207</v>
      </c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4"/>
      <c r="AS99" s="84"/>
      <c r="AT99" s="85"/>
      <c r="AU99" s="85"/>
      <c r="AV99" s="85"/>
      <c r="AW99" s="85"/>
      <c r="AX99" s="85"/>
      <c r="AY99" s="85"/>
      <c r="AZ99" s="85"/>
      <c r="BA99" s="85"/>
      <c r="BB99" s="86"/>
      <c r="BC99" s="220"/>
      <c r="BD99" s="221"/>
      <c r="BE99" s="221"/>
      <c r="BF99" s="221"/>
      <c r="BG99" s="221"/>
      <c r="BH99" s="221"/>
      <c r="BI99" s="221"/>
      <c r="BJ99" s="221"/>
      <c r="BK99" s="221"/>
      <c r="BL99" s="221"/>
      <c r="BM99" s="222"/>
      <c r="BN99" s="220">
        <f>CC99</f>
        <v>0</v>
      </c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2"/>
      <c r="CC99" s="42"/>
      <c r="CD99" s="42"/>
      <c r="CE99" s="42"/>
      <c r="CF99" s="42"/>
      <c r="CG99" s="42"/>
      <c r="CH99" s="42"/>
    </row>
    <row r="100" spans="1:86" s="23" customFormat="1" ht="16.5" customHeight="1">
      <c r="A100" s="80">
        <v>5</v>
      </c>
      <c r="B100" s="80"/>
      <c r="C100" s="80"/>
      <c r="D100" s="80"/>
      <c r="E100" s="202" t="s">
        <v>208</v>
      </c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4"/>
      <c r="AS100" s="84"/>
      <c r="AT100" s="85"/>
      <c r="AU100" s="85"/>
      <c r="AV100" s="85"/>
      <c r="AW100" s="85"/>
      <c r="AX100" s="85"/>
      <c r="AY100" s="85"/>
      <c r="AZ100" s="85"/>
      <c r="BA100" s="85"/>
      <c r="BB100" s="86"/>
      <c r="BC100" s="220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2"/>
      <c r="BN100" s="220">
        <f>CC100</f>
        <v>0</v>
      </c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2"/>
      <c r="CC100" s="42"/>
      <c r="CD100" s="42"/>
      <c r="CE100" s="42"/>
      <c r="CF100" s="42"/>
      <c r="CG100" s="42"/>
      <c r="CH100" s="42"/>
    </row>
    <row r="101" spans="1:86" s="23" customFormat="1" ht="15" customHeight="1" hidden="1">
      <c r="A101" s="80">
        <v>13</v>
      </c>
      <c r="B101" s="80"/>
      <c r="C101" s="80"/>
      <c r="D101" s="80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42"/>
      <c r="CD101" s="42"/>
      <c r="CE101" s="42"/>
      <c r="CF101" s="42"/>
      <c r="CG101" s="42"/>
      <c r="CH101" s="42"/>
    </row>
    <row r="102" spans="1:86" s="23" customFormat="1" ht="12.75" customHeight="1" hidden="1">
      <c r="A102" s="80">
        <v>14</v>
      </c>
      <c r="B102" s="80"/>
      <c r="C102" s="80"/>
      <c r="D102" s="80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42"/>
      <c r="CD102" s="42"/>
      <c r="CE102" s="42"/>
      <c r="CF102" s="42"/>
      <c r="CG102" s="42"/>
      <c r="CH102" s="42"/>
    </row>
    <row r="103" spans="1:86" s="23" customFormat="1" ht="12.75" customHeight="1" hidden="1">
      <c r="A103" s="80">
        <v>15</v>
      </c>
      <c r="B103" s="80"/>
      <c r="C103" s="80"/>
      <c r="D103" s="80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42"/>
      <c r="CD103" s="42"/>
      <c r="CE103" s="42"/>
      <c r="CF103" s="42"/>
      <c r="CG103" s="42"/>
      <c r="CH103" s="42"/>
    </row>
    <row r="104" spans="1:86" s="23" customFormat="1" ht="12.75" customHeight="1" hidden="1">
      <c r="A104" s="80">
        <v>16</v>
      </c>
      <c r="B104" s="80"/>
      <c r="C104" s="80"/>
      <c r="D104" s="80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42"/>
      <c r="CD104" s="42"/>
      <c r="CE104" s="42"/>
      <c r="CF104" s="42"/>
      <c r="CG104" s="42"/>
      <c r="CH104" s="42"/>
    </row>
    <row r="105" spans="1:86" s="23" customFormat="1" ht="12.75" customHeight="1" hidden="1">
      <c r="A105" s="80">
        <v>17</v>
      </c>
      <c r="B105" s="80"/>
      <c r="C105" s="80"/>
      <c r="D105" s="80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42"/>
      <c r="CD105" s="42"/>
      <c r="CE105" s="42"/>
      <c r="CF105" s="42"/>
      <c r="CG105" s="42"/>
      <c r="CH105" s="42"/>
    </row>
    <row r="106" spans="1:86" s="23" customFormat="1" ht="12.75" customHeight="1" hidden="1">
      <c r="A106" s="80">
        <v>18</v>
      </c>
      <c r="B106" s="80"/>
      <c r="C106" s="80"/>
      <c r="D106" s="80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42"/>
      <c r="CD106" s="42"/>
      <c r="CE106" s="42"/>
      <c r="CF106" s="42"/>
      <c r="CG106" s="42"/>
      <c r="CH106" s="42"/>
    </row>
    <row r="107" spans="1:86" s="23" customFormat="1" ht="12.75" customHeight="1" hidden="1">
      <c r="A107" s="80">
        <v>19</v>
      </c>
      <c r="B107" s="80"/>
      <c r="C107" s="80"/>
      <c r="D107" s="80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42"/>
      <c r="CD107" s="42"/>
      <c r="CE107" s="42"/>
      <c r="CF107" s="42"/>
      <c r="CG107" s="42"/>
      <c r="CH107" s="42"/>
    </row>
    <row r="108" spans="1:86" s="23" customFormat="1" ht="12.75" customHeight="1" hidden="1">
      <c r="A108" s="80">
        <v>20</v>
      </c>
      <c r="B108" s="80"/>
      <c r="C108" s="80"/>
      <c r="D108" s="80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42"/>
      <c r="CD108" s="42"/>
      <c r="CE108" s="42"/>
      <c r="CF108" s="42"/>
      <c r="CG108" s="42"/>
      <c r="CH108" s="42"/>
    </row>
    <row r="109" spans="1:86" s="23" customFormat="1" ht="12.75" customHeight="1" hidden="1">
      <c r="A109" s="80">
        <v>21</v>
      </c>
      <c r="B109" s="80"/>
      <c r="C109" s="80"/>
      <c r="D109" s="80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42"/>
      <c r="CD109" s="42"/>
      <c r="CE109" s="42"/>
      <c r="CF109" s="42"/>
      <c r="CG109" s="42"/>
      <c r="CH109" s="42"/>
    </row>
    <row r="110" spans="1:86" s="23" customFormat="1" ht="12.75" customHeight="1" hidden="1">
      <c r="A110" s="80">
        <v>22</v>
      </c>
      <c r="B110" s="80"/>
      <c r="C110" s="80"/>
      <c r="D110" s="80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42"/>
      <c r="CD110" s="42"/>
      <c r="CE110" s="42"/>
      <c r="CF110" s="42"/>
      <c r="CG110" s="42"/>
      <c r="CH110" s="42"/>
    </row>
    <row r="111" spans="1:86" s="23" customFormat="1" ht="12.75" customHeight="1" hidden="1">
      <c r="A111" s="80">
        <v>23</v>
      </c>
      <c r="B111" s="80"/>
      <c r="C111" s="80"/>
      <c r="D111" s="80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42"/>
      <c r="CD111" s="42"/>
      <c r="CE111" s="42"/>
      <c r="CF111" s="42"/>
      <c r="CG111" s="42"/>
      <c r="CH111" s="42"/>
    </row>
    <row r="112" spans="1:86" s="23" customFormat="1" ht="12.75" customHeight="1" hidden="1">
      <c r="A112" s="80">
        <v>24</v>
      </c>
      <c r="B112" s="80"/>
      <c r="C112" s="80"/>
      <c r="D112" s="80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42"/>
      <c r="CD112" s="42"/>
      <c r="CE112" s="42"/>
      <c r="CF112" s="42"/>
      <c r="CG112" s="42"/>
      <c r="CH112" s="42"/>
    </row>
    <row r="113" spans="1:86" s="23" customFormat="1" ht="12.75" customHeight="1" hidden="1">
      <c r="A113" s="80">
        <v>25</v>
      </c>
      <c r="B113" s="80"/>
      <c r="C113" s="80"/>
      <c r="D113" s="80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42"/>
      <c r="CD113" s="42"/>
      <c r="CE113" s="42"/>
      <c r="CF113" s="42"/>
      <c r="CG113" s="42"/>
      <c r="CH113" s="42"/>
    </row>
    <row r="114" spans="1:86" s="23" customFormat="1" ht="12.75" customHeight="1" hidden="1">
      <c r="A114" s="80">
        <v>26</v>
      </c>
      <c r="B114" s="80"/>
      <c r="C114" s="80"/>
      <c r="D114" s="80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42"/>
      <c r="CD114" s="42"/>
      <c r="CE114" s="42"/>
      <c r="CF114" s="42"/>
      <c r="CG114" s="42"/>
      <c r="CH114" s="42"/>
    </row>
    <row r="115" spans="1:86" s="23" customFormat="1" ht="12.75" customHeight="1" hidden="1">
      <c r="A115" s="80">
        <v>27</v>
      </c>
      <c r="B115" s="80"/>
      <c r="C115" s="80"/>
      <c r="D115" s="80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42"/>
      <c r="CD115" s="42"/>
      <c r="CE115" s="42"/>
      <c r="CF115" s="42"/>
      <c r="CG115" s="42"/>
      <c r="CH115" s="42"/>
    </row>
    <row r="116" spans="1:86" s="50" customFormat="1" ht="12.75">
      <c r="A116" s="243" t="s">
        <v>71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5"/>
      <c r="AS116" s="91" t="s">
        <v>3</v>
      </c>
      <c r="AT116" s="91"/>
      <c r="AU116" s="91"/>
      <c r="AV116" s="91"/>
      <c r="AW116" s="91"/>
      <c r="AX116" s="91"/>
      <c r="AY116" s="91"/>
      <c r="AZ116" s="91"/>
      <c r="BA116" s="91"/>
      <c r="BB116" s="91"/>
      <c r="BC116" s="126" t="s">
        <v>3</v>
      </c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>
        <f>SUM(BN96:CB115)</f>
        <v>925320</v>
      </c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26">
        <f>SUM(CC96:CC100)</f>
        <v>830320</v>
      </c>
      <c r="CD116" s="26"/>
      <c r="CE116" s="26"/>
      <c r="CF116" s="26"/>
      <c r="CG116" s="26">
        <f>CG97</f>
        <v>95000</v>
      </c>
      <c r="CH116" s="26">
        <f>SUM(CH101:CH115)</f>
        <v>0</v>
      </c>
    </row>
    <row r="118" spans="1:86" ht="15.75">
      <c r="A118" s="14" t="s">
        <v>132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</row>
    <row r="119" spans="1:86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7"/>
      <c r="CD119" s="7"/>
      <c r="CE119" s="7"/>
      <c r="CF119" s="7"/>
      <c r="CG119" s="7"/>
      <c r="CH119" s="56" t="s">
        <v>190</v>
      </c>
    </row>
    <row r="120" spans="1:86" ht="12.75">
      <c r="A120" s="80" t="s">
        <v>39</v>
      </c>
      <c r="B120" s="80"/>
      <c r="C120" s="80"/>
      <c r="D120" s="80"/>
      <c r="E120" s="93" t="s">
        <v>4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 t="s">
        <v>5</v>
      </c>
      <c r="AT120" s="93"/>
      <c r="AU120" s="93"/>
      <c r="AV120" s="93"/>
      <c r="AW120" s="93"/>
      <c r="AX120" s="93"/>
      <c r="AY120" s="93"/>
      <c r="AZ120" s="93"/>
      <c r="BA120" s="93"/>
      <c r="BB120" s="93"/>
      <c r="BC120" s="80" t="s">
        <v>166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93" t="s">
        <v>6</v>
      </c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168" t="s">
        <v>66</v>
      </c>
      <c r="CD120" s="168"/>
      <c r="CE120" s="168"/>
      <c r="CF120" s="168"/>
      <c r="CG120" s="168"/>
      <c r="CH120" s="168"/>
    </row>
    <row r="121" spans="1:86" ht="79.5" customHeight="1">
      <c r="A121" s="80"/>
      <c r="B121" s="80"/>
      <c r="C121" s="80"/>
      <c r="D121" s="80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80" t="s">
        <v>36</v>
      </c>
      <c r="CD121" s="80"/>
      <c r="CE121" s="84" t="s">
        <v>46</v>
      </c>
      <c r="CF121" s="85"/>
      <c r="CG121" s="86"/>
      <c r="CH121" s="127" t="s">
        <v>47</v>
      </c>
    </row>
    <row r="122" spans="1:86" ht="12.75" customHeight="1">
      <c r="A122" s="80"/>
      <c r="B122" s="80"/>
      <c r="C122" s="80"/>
      <c r="D122" s="80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169" t="s">
        <v>44</v>
      </c>
      <c r="CD122" s="169" t="s">
        <v>45</v>
      </c>
      <c r="CE122" s="166" t="s">
        <v>83</v>
      </c>
      <c r="CF122" s="169" t="s">
        <v>44</v>
      </c>
      <c r="CG122" s="169" t="s">
        <v>45</v>
      </c>
      <c r="CH122" s="128"/>
    </row>
    <row r="123" spans="1:86" ht="12.75">
      <c r="A123" s="80"/>
      <c r="B123" s="80"/>
      <c r="C123" s="80"/>
      <c r="D123" s="80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169"/>
      <c r="CD123" s="169"/>
      <c r="CE123" s="167"/>
      <c r="CF123" s="169"/>
      <c r="CG123" s="169"/>
      <c r="CH123" s="129"/>
    </row>
    <row r="124" spans="1:86" ht="12.75">
      <c r="A124" s="93">
        <v>1</v>
      </c>
      <c r="B124" s="93"/>
      <c r="C124" s="93"/>
      <c r="D124" s="93"/>
      <c r="E124" s="93">
        <v>2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>
        <v>3</v>
      </c>
      <c r="AT124" s="93"/>
      <c r="AU124" s="93"/>
      <c r="AV124" s="93"/>
      <c r="AW124" s="93"/>
      <c r="AX124" s="93"/>
      <c r="AY124" s="93"/>
      <c r="AZ124" s="93"/>
      <c r="BA124" s="93"/>
      <c r="BB124" s="93"/>
      <c r="BC124" s="93">
        <v>4</v>
      </c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 t="s">
        <v>58</v>
      </c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11">
        <v>6</v>
      </c>
      <c r="CD124" s="11">
        <v>7</v>
      </c>
      <c r="CE124" s="11">
        <v>8</v>
      </c>
      <c r="CF124" s="11">
        <v>9</v>
      </c>
      <c r="CG124" s="11">
        <v>10</v>
      </c>
      <c r="CH124" s="11">
        <v>11</v>
      </c>
    </row>
    <row r="125" spans="1:86" ht="12.75" hidden="1">
      <c r="A125" s="170">
        <v>1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226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3"/>
      <c r="CD125" s="13"/>
      <c r="CE125" s="13"/>
      <c r="CF125" s="13"/>
      <c r="CG125" s="13"/>
      <c r="CH125" s="13"/>
    </row>
    <row r="126" spans="1:86" ht="12.75" hidden="1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3"/>
      <c r="CD126" s="13"/>
      <c r="CE126" s="13"/>
      <c r="CF126" s="13"/>
      <c r="CG126" s="13"/>
      <c r="CH126" s="13"/>
    </row>
    <row r="127" spans="1:86" ht="12.75" hidden="1">
      <c r="A127" s="160" t="s">
        <v>72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2"/>
      <c r="AS127" s="168" t="s">
        <v>3</v>
      </c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 t="s">
        <v>3</v>
      </c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3"/>
      <c r="CD127" s="13"/>
      <c r="CE127" s="13"/>
      <c r="CF127" s="13"/>
      <c r="CG127" s="13"/>
      <c r="CH127" s="13"/>
    </row>
    <row r="128" spans="1:86" ht="12.75" hidden="1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226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3"/>
      <c r="CD128" s="13"/>
      <c r="CE128" s="13"/>
      <c r="CF128" s="13"/>
      <c r="CG128" s="13"/>
      <c r="CH128" s="13"/>
    </row>
    <row r="129" spans="1:86" ht="12.75" hidden="1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3"/>
      <c r="CD129" s="13"/>
      <c r="CE129" s="13"/>
      <c r="CF129" s="13"/>
      <c r="CG129" s="13"/>
      <c r="CH129" s="13"/>
    </row>
    <row r="130" spans="1:86" ht="12.75" hidden="1">
      <c r="A130" s="160" t="s">
        <v>73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2"/>
      <c r="AS130" s="168" t="s">
        <v>3</v>
      </c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 t="s">
        <v>3</v>
      </c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3"/>
      <c r="CD130" s="13"/>
      <c r="CE130" s="13"/>
      <c r="CF130" s="13"/>
      <c r="CG130" s="13"/>
      <c r="CH130" s="13"/>
    </row>
    <row r="131" spans="1:86" ht="12.75" hidden="1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226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3"/>
      <c r="CD131" s="13"/>
      <c r="CE131" s="13"/>
      <c r="CF131" s="13"/>
      <c r="CG131" s="13"/>
      <c r="CH131" s="13"/>
    </row>
    <row r="132" spans="1:86" ht="12.75" hidden="1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3"/>
      <c r="CD132" s="13"/>
      <c r="CE132" s="13"/>
      <c r="CF132" s="13"/>
      <c r="CG132" s="13"/>
      <c r="CH132" s="13"/>
    </row>
    <row r="133" spans="1:86" ht="12.75" hidden="1">
      <c r="A133" s="160" t="s">
        <v>74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2"/>
      <c r="AS133" s="168" t="s">
        <v>3</v>
      </c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 t="s">
        <v>3</v>
      </c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3"/>
      <c r="CD133" s="13"/>
      <c r="CE133" s="13"/>
      <c r="CF133" s="13"/>
      <c r="CG133" s="13"/>
      <c r="CH133" s="13"/>
    </row>
    <row r="134" spans="1:86" ht="12.75" hidden="1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49"/>
      <c r="CD134" s="49"/>
      <c r="CE134" s="49"/>
      <c r="CF134" s="49"/>
      <c r="CG134" s="49"/>
      <c r="CH134" s="49"/>
    </row>
    <row r="135" spans="1:86" ht="12.75" hidden="1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49"/>
      <c r="CD135" s="49"/>
      <c r="CE135" s="49"/>
      <c r="CF135" s="49"/>
      <c r="CG135" s="49"/>
      <c r="CH135" s="49"/>
    </row>
    <row r="136" spans="1:86" s="47" customFormat="1" ht="12.75" hidden="1">
      <c r="A136" s="216" t="s">
        <v>75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8"/>
      <c r="AS136" s="219" t="s">
        <v>3</v>
      </c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23" t="s">
        <v>3</v>
      </c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48"/>
      <c r="CD136" s="48"/>
      <c r="CE136" s="48"/>
      <c r="CF136" s="48"/>
      <c r="CG136" s="48"/>
      <c r="CH136" s="48"/>
    </row>
    <row r="137" spans="1:86" s="23" customFormat="1" ht="12.75">
      <c r="A137" s="80">
        <v>1</v>
      </c>
      <c r="B137" s="80"/>
      <c r="C137" s="80"/>
      <c r="D137" s="80"/>
      <c r="E137" s="103" t="s">
        <v>204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>
        <f>CC137</f>
        <v>100000</v>
      </c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42">
        <v>100000</v>
      </c>
      <c r="CD137" s="42"/>
      <c r="CE137" s="42"/>
      <c r="CF137" s="42"/>
      <c r="CG137" s="42"/>
      <c r="CH137" s="42"/>
    </row>
    <row r="138" spans="1:86" s="23" customFormat="1" ht="14.25" customHeight="1">
      <c r="A138" s="80">
        <v>2</v>
      </c>
      <c r="B138" s="80"/>
      <c r="C138" s="80"/>
      <c r="D138" s="80"/>
      <c r="E138" s="103" t="s">
        <v>205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>
        <f>CC138</f>
        <v>149685.43</v>
      </c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42">
        <v>149685.43</v>
      </c>
      <c r="CD138" s="42"/>
      <c r="CE138" s="42"/>
      <c r="CF138" s="42"/>
      <c r="CG138" s="42"/>
      <c r="CH138" s="42"/>
    </row>
    <row r="139" spans="1:86" s="23" customFormat="1" ht="12.75">
      <c r="A139" s="80">
        <v>3</v>
      </c>
      <c r="B139" s="80"/>
      <c r="C139" s="80"/>
      <c r="D139" s="80"/>
      <c r="E139" s="103" t="s">
        <v>261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>
        <f>CC139</f>
        <v>100000</v>
      </c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42">
        <v>100000</v>
      </c>
      <c r="CD139" s="42"/>
      <c r="CE139" s="42"/>
      <c r="CF139" s="42"/>
      <c r="CG139" s="42"/>
      <c r="CH139" s="42"/>
    </row>
    <row r="140" spans="1:86" s="23" customFormat="1" ht="12.75">
      <c r="A140" s="80">
        <v>4</v>
      </c>
      <c r="B140" s="80"/>
      <c r="C140" s="80"/>
      <c r="D140" s="80"/>
      <c r="E140" s="103" t="s">
        <v>227</v>
      </c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>
        <f>CC140</f>
        <v>100000</v>
      </c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42">
        <v>100000</v>
      </c>
      <c r="CD140" s="42">
        <v>0</v>
      </c>
      <c r="CE140" s="42"/>
      <c r="CF140" s="42"/>
      <c r="CG140" s="42"/>
      <c r="CH140" s="42"/>
    </row>
    <row r="141" spans="1:86" s="23" customFormat="1" ht="12.75" hidden="1">
      <c r="A141" s="80">
        <v>5</v>
      </c>
      <c r="B141" s="80"/>
      <c r="C141" s="80"/>
      <c r="D141" s="80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220"/>
      <c r="BO141" s="221"/>
      <c r="BP141" s="221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  <c r="CB141" s="222"/>
      <c r="CC141" s="42"/>
      <c r="CD141" s="42"/>
      <c r="CE141" s="42"/>
      <c r="CF141" s="42"/>
      <c r="CG141" s="42"/>
      <c r="CH141" s="42"/>
    </row>
    <row r="142" spans="1:86" s="23" customFormat="1" ht="12.75" hidden="1">
      <c r="A142" s="80">
        <v>6</v>
      </c>
      <c r="B142" s="80"/>
      <c r="C142" s="80"/>
      <c r="D142" s="80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42"/>
      <c r="CD142" s="42"/>
      <c r="CE142" s="42"/>
      <c r="CF142" s="42"/>
      <c r="CG142" s="42"/>
      <c r="CH142" s="42"/>
    </row>
    <row r="143" spans="1:86" s="23" customFormat="1" ht="12.75" hidden="1">
      <c r="A143" s="80">
        <v>7</v>
      </c>
      <c r="B143" s="80"/>
      <c r="C143" s="80"/>
      <c r="D143" s="80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42"/>
      <c r="CD143" s="42"/>
      <c r="CE143" s="42"/>
      <c r="CF143" s="42"/>
      <c r="CG143" s="42"/>
      <c r="CH143" s="42"/>
    </row>
    <row r="144" spans="1:86" s="23" customFormat="1" ht="12.75" hidden="1">
      <c r="A144" s="80">
        <v>8</v>
      </c>
      <c r="B144" s="80"/>
      <c r="C144" s="80"/>
      <c r="D144" s="80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42"/>
      <c r="CD144" s="42"/>
      <c r="CE144" s="42"/>
      <c r="CF144" s="42"/>
      <c r="CG144" s="42"/>
      <c r="CH144" s="42"/>
    </row>
    <row r="145" spans="1:86" s="23" customFormat="1" ht="12.75" hidden="1">
      <c r="A145" s="80">
        <v>9</v>
      </c>
      <c r="B145" s="80"/>
      <c r="C145" s="80"/>
      <c r="D145" s="80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42"/>
      <c r="CD145" s="42"/>
      <c r="CE145" s="42"/>
      <c r="CF145" s="42"/>
      <c r="CG145" s="42"/>
      <c r="CH145" s="42"/>
    </row>
    <row r="146" spans="1:86" s="23" customFormat="1" ht="12.75" hidden="1">
      <c r="A146" s="80">
        <v>10</v>
      </c>
      <c r="B146" s="80"/>
      <c r="C146" s="80"/>
      <c r="D146" s="80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42"/>
      <c r="CD146" s="42"/>
      <c r="CE146" s="42"/>
      <c r="CF146" s="42"/>
      <c r="CG146" s="42"/>
      <c r="CH146" s="42"/>
    </row>
    <row r="147" spans="1:86" s="23" customFormat="1" ht="12.75" hidden="1">
      <c r="A147" s="80">
        <v>11</v>
      </c>
      <c r="B147" s="80"/>
      <c r="C147" s="80"/>
      <c r="D147" s="80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42"/>
      <c r="CD147" s="42"/>
      <c r="CE147" s="42"/>
      <c r="CF147" s="42"/>
      <c r="CG147" s="42"/>
      <c r="CH147" s="42"/>
    </row>
    <row r="148" spans="1:86" s="23" customFormat="1" ht="12.75" hidden="1">
      <c r="A148" s="80">
        <v>12</v>
      </c>
      <c r="B148" s="80"/>
      <c r="C148" s="80"/>
      <c r="D148" s="80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42"/>
      <c r="CD148" s="42"/>
      <c r="CE148" s="42"/>
      <c r="CF148" s="42"/>
      <c r="CG148" s="42"/>
      <c r="CH148" s="42"/>
    </row>
    <row r="149" spans="1:86" s="47" customFormat="1" ht="15.75" customHeight="1">
      <c r="A149" s="216" t="s">
        <v>76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8"/>
      <c r="AS149" s="219" t="s">
        <v>3</v>
      </c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23" t="s">
        <v>3</v>
      </c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>
        <f>SUM(BN127:CB148)</f>
        <v>449685.43</v>
      </c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48">
        <f>SUM(CC127:CC148)</f>
        <v>449685.43</v>
      </c>
      <c r="CD149" s="48">
        <f>SUM(CD127:CD140)</f>
        <v>0</v>
      </c>
      <c r="CE149" s="48"/>
      <c r="CF149" s="48"/>
      <c r="CG149" s="48"/>
      <c r="CH149" s="48"/>
    </row>
    <row r="150" spans="1:86" s="23" customFormat="1" ht="12.75">
      <c r="A150" s="80">
        <v>1</v>
      </c>
      <c r="B150" s="80"/>
      <c r="C150" s="80"/>
      <c r="D150" s="80"/>
      <c r="E150" s="103" t="s">
        <v>218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>
        <f>CG150</f>
        <v>207190.06</v>
      </c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42"/>
      <c r="CD150" s="42"/>
      <c r="CE150" s="66">
        <v>963323050</v>
      </c>
      <c r="CF150" s="42"/>
      <c r="CG150" s="42">
        <v>207190.06</v>
      </c>
      <c r="CH150" s="42"/>
    </row>
    <row r="151" spans="1:86" s="23" customFormat="1" ht="12.75" hidden="1">
      <c r="A151" s="80">
        <v>5</v>
      </c>
      <c r="B151" s="80"/>
      <c r="C151" s="80"/>
      <c r="D151" s="80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220"/>
      <c r="BO151" s="221"/>
      <c r="BP151" s="221"/>
      <c r="BQ151" s="221"/>
      <c r="BR151" s="221"/>
      <c r="BS151" s="221"/>
      <c r="BT151" s="221"/>
      <c r="BU151" s="221"/>
      <c r="BV151" s="221"/>
      <c r="BW151" s="221"/>
      <c r="BX151" s="221"/>
      <c r="BY151" s="221"/>
      <c r="BZ151" s="221"/>
      <c r="CA151" s="221"/>
      <c r="CB151" s="222"/>
      <c r="CC151" s="42"/>
      <c r="CD151" s="42"/>
      <c r="CE151" s="42"/>
      <c r="CF151" s="42"/>
      <c r="CG151" s="42"/>
      <c r="CH151" s="42"/>
    </row>
    <row r="152" spans="1:86" s="23" customFormat="1" ht="12.75" hidden="1">
      <c r="A152" s="80">
        <v>6</v>
      </c>
      <c r="B152" s="80"/>
      <c r="C152" s="80"/>
      <c r="D152" s="80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42"/>
      <c r="CD152" s="42"/>
      <c r="CE152" s="42"/>
      <c r="CF152" s="42"/>
      <c r="CG152" s="42"/>
      <c r="CH152" s="42"/>
    </row>
    <row r="153" spans="1:86" s="23" customFormat="1" ht="12.75" hidden="1">
      <c r="A153" s="80">
        <v>7</v>
      </c>
      <c r="B153" s="80"/>
      <c r="C153" s="80"/>
      <c r="D153" s="80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42"/>
      <c r="CD153" s="42"/>
      <c r="CE153" s="42"/>
      <c r="CF153" s="42"/>
      <c r="CG153" s="42"/>
      <c r="CH153" s="42"/>
    </row>
    <row r="154" spans="1:86" s="23" customFormat="1" ht="12.75" hidden="1">
      <c r="A154" s="80">
        <v>8</v>
      </c>
      <c r="B154" s="80"/>
      <c r="C154" s="80"/>
      <c r="D154" s="80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42"/>
      <c r="CD154" s="42"/>
      <c r="CE154" s="42"/>
      <c r="CF154" s="42"/>
      <c r="CG154" s="42"/>
      <c r="CH154" s="42"/>
    </row>
    <row r="155" spans="1:86" s="23" customFormat="1" ht="12.75" hidden="1">
      <c r="A155" s="80">
        <v>9</v>
      </c>
      <c r="B155" s="80"/>
      <c r="C155" s="80"/>
      <c r="D155" s="80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42"/>
      <c r="CD155" s="42"/>
      <c r="CE155" s="42"/>
      <c r="CF155" s="42"/>
      <c r="CG155" s="42"/>
      <c r="CH155" s="42"/>
    </row>
    <row r="156" spans="1:86" s="23" customFormat="1" ht="12.75" hidden="1">
      <c r="A156" s="80">
        <v>10</v>
      </c>
      <c r="B156" s="80"/>
      <c r="C156" s="80"/>
      <c r="D156" s="80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42"/>
      <c r="CD156" s="42"/>
      <c r="CE156" s="42"/>
      <c r="CF156" s="42"/>
      <c r="CG156" s="42"/>
      <c r="CH156" s="42"/>
    </row>
    <row r="157" spans="1:86" s="23" customFormat="1" ht="12.75" hidden="1">
      <c r="A157" s="80">
        <v>11</v>
      </c>
      <c r="B157" s="80"/>
      <c r="C157" s="80"/>
      <c r="D157" s="80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42"/>
      <c r="CD157" s="42"/>
      <c r="CE157" s="42"/>
      <c r="CF157" s="42"/>
      <c r="CG157" s="42"/>
      <c r="CH157" s="42"/>
    </row>
    <row r="158" spans="1:86" s="23" customFormat="1" ht="12.75" hidden="1">
      <c r="A158" s="80">
        <v>12</v>
      </c>
      <c r="B158" s="80"/>
      <c r="C158" s="80"/>
      <c r="D158" s="80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42"/>
      <c r="CD158" s="42"/>
      <c r="CE158" s="42"/>
      <c r="CF158" s="42"/>
      <c r="CG158" s="42"/>
      <c r="CH158" s="42"/>
    </row>
    <row r="159" spans="1:86" s="47" customFormat="1" ht="15.75" customHeight="1">
      <c r="A159" s="216" t="s">
        <v>75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8"/>
      <c r="AS159" s="219" t="s">
        <v>3</v>
      </c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23" t="s">
        <v>3</v>
      </c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>
        <f>BN150</f>
        <v>207190.06</v>
      </c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48"/>
      <c r="CD159" s="48"/>
      <c r="CE159" s="48"/>
      <c r="CF159" s="48"/>
      <c r="CG159" s="48"/>
      <c r="CH159" s="48"/>
    </row>
    <row r="160" spans="1:86" s="23" customFormat="1" ht="12.75" customHeight="1">
      <c r="A160" s="80">
        <v>1</v>
      </c>
      <c r="B160" s="80"/>
      <c r="C160" s="80"/>
      <c r="D160" s="80"/>
      <c r="E160" s="202" t="s">
        <v>220</v>
      </c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2"/>
      <c r="AR160" s="20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>
        <f>CG160</f>
        <v>15300</v>
      </c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42"/>
      <c r="CD160" s="42"/>
      <c r="CE160" s="66" t="s">
        <v>219</v>
      </c>
      <c r="CF160" s="42"/>
      <c r="CG160" s="42">
        <v>15300</v>
      </c>
      <c r="CH160" s="42"/>
    </row>
    <row r="161" spans="1:86" s="23" customFormat="1" ht="12.75" hidden="1">
      <c r="A161" s="80">
        <v>5</v>
      </c>
      <c r="B161" s="80"/>
      <c r="C161" s="80"/>
      <c r="D161" s="80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220"/>
      <c r="BO161" s="221"/>
      <c r="BP161" s="221"/>
      <c r="BQ161" s="221"/>
      <c r="BR161" s="221"/>
      <c r="BS161" s="221"/>
      <c r="BT161" s="221"/>
      <c r="BU161" s="221"/>
      <c r="BV161" s="221"/>
      <c r="BW161" s="221"/>
      <c r="BX161" s="221"/>
      <c r="BY161" s="221"/>
      <c r="BZ161" s="221"/>
      <c r="CA161" s="221"/>
      <c r="CB161" s="222"/>
      <c r="CC161" s="42"/>
      <c r="CD161" s="42"/>
      <c r="CE161" s="42"/>
      <c r="CF161" s="42"/>
      <c r="CG161" s="42"/>
      <c r="CH161" s="42"/>
    </row>
    <row r="162" spans="1:86" s="23" customFormat="1" ht="12.75" hidden="1">
      <c r="A162" s="80">
        <v>6</v>
      </c>
      <c r="B162" s="80"/>
      <c r="C162" s="80"/>
      <c r="D162" s="80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42"/>
      <c r="CD162" s="42"/>
      <c r="CE162" s="42"/>
      <c r="CF162" s="42"/>
      <c r="CG162" s="42"/>
      <c r="CH162" s="42"/>
    </row>
    <row r="163" spans="1:86" s="23" customFormat="1" ht="12.75" hidden="1">
      <c r="A163" s="80">
        <v>7</v>
      </c>
      <c r="B163" s="80"/>
      <c r="C163" s="80"/>
      <c r="D163" s="80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42"/>
      <c r="CD163" s="42"/>
      <c r="CE163" s="42"/>
      <c r="CF163" s="42"/>
      <c r="CG163" s="42"/>
      <c r="CH163" s="42"/>
    </row>
    <row r="164" spans="1:86" s="23" customFormat="1" ht="12.75" hidden="1">
      <c r="A164" s="80">
        <v>8</v>
      </c>
      <c r="B164" s="80"/>
      <c r="C164" s="80"/>
      <c r="D164" s="80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42"/>
      <c r="CD164" s="42"/>
      <c r="CE164" s="42"/>
      <c r="CF164" s="42"/>
      <c r="CG164" s="42"/>
      <c r="CH164" s="42"/>
    </row>
    <row r="165" spans="1:86" s="23" customFormat="1" ht="12.75" hidden="1">
      <c r="A165" s="80">
        <v>9</v>
      </c>
      <c r="B165" s="80"/>
      <c r="C165" s="80"/>
      <c r="D165" s="80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42"/>
      <c r="CD165" s="42"/>
      <c r="CE165" s="42"/>
      <c r="CF165" s="42"/>
      <c r="CG165" s="42"/>
      <c r="CH165" s="42"/>
    </row>
    <row r="166" spans="1:86" s="23" customFormat="1" ht="12.75" hidden="1">
      <c r="A166" s="80">
        <v>10</v>
      </c>
      <c r="B166" s="80"/>
      <c r="C166" s="80"/>
      <c r="D166" s="80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42"/>
      <c r="CD166" s="42"/>
      <c r="CE166" s="42"/>
      <c r="CF166" s="42"/>
      <c r="CG166" s="42"/>
      <c r="CH166" s="42"/>
    </row>
    <row r="167" spans="1:86" s="23" customFormat="1" ht="12.75" hidden="1">
      <c r="A167" s="80">
        <v>11</v>
      </c>
      <c r="B167" s="80"/>
      <c r="C167" s="80"/>
      <c r="D167" s="80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42"/>
      <c r="CD167" s="42"/>
      <c r="CE167" s="42"/>
      <c r="CF167" s="42"/>
      <c r="CG167" s="42"/>
      <c r="CH167" s="42"/>
    </row>
    <row r="168" spans="1:86" s="23" customFormat="1" ht="12.75" hidden="1">
      <c r="A168" s="80">
        <v>12</v>
      </c>
      <c r="B168" s="80"/>
      <c r="C168" s="80"/>
      <c r="D168" s="80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42"/>
      <c r="CD168" s="42"/>
      <c r="CE168" s="42"/>
      <c r="CF168" s="42"/>
      <c r="CG168" s="42"/>
      <c r="CH168" s="42"/>
    </row>
    <row r="169" spans="1:86" s="47" customFormat="1" ht="15.75" customHeight="1">
      <c r="A169" s="216" t="s">
        <v>77</v>
      </c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8"/>
      <c r="AS169" s="219" t="s">
        <v>3</v>
      </c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23" t="s">
        <v>3</v>
      </c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>
        <f>BN160</f>
        <v>15300</v>
      </c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48">
        <f>SUM(CC137:CC168)</f>
        <v>899370.86</v>
      </c>
      <c r="CD169" s="48">
        <f>SUM(CD137:CD160)</f>
        <v>0</v>
      </c>
      <c r="CE169" s="48"/>
      <c r="CF169" s="48"/>
      <c r="CG169" s="48">
        <f>CG160</f>
        <v>15300</v>
      </c>
      <c r="CH169" s="48"/>
    </row>
    <row r="170" spans="1:86" ht="12.75" hidden="1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49"/>
      <c r="CD170" s="49"/>
      <c r="CE170" s="49"/>
      <c r="CF170" s="49"/>
      <c r="CG170" s="49"/>
      <c r="CH170" s="49"/>
    </row>
    <row r="171" spans="1:86" ht="12.75" hidden="1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05"/>
      <c r="BO171" s="205"/>
      <c r="BP171" s="205"/>
      <c r="BQ171" s="205"/>
      <c r="BR171" s="205"/>
      <c r="BS171" s="205"/>
      <c r="BT171" s="205"/>
      <c r="BU171" s="205"/>
      <c r="BV171" s="205"/>
      <c r="BW171" s="205"/>
      <c r="BX171" s="205"/>
      <c r="BY171" s="205"/>
      <c r="BZ171" s="205"/>
      <c r="CA171" s="205"/>
      <c r="CB171" s="205"/>
      <c r="CC171" s="49"/>
      <c r="CD171" s="49"/>
      <c r="CE171" s="49"/>
      <c r="CF171" s="49"/>
      <c r="CG171" s="49"/>
      <c r="CH171" s="49"/>
    </row>
    <row r="172" spans="1:86" s="47" customFormat="1" ht="12.75" hidden="1">
      <c r="A172" s="216" t="s">
        <v>77</v>
      </c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8"/>
      <c r="AS172" s="219" t="s">
        <v>3</v>
      </c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23" t="s">
        <v>3</v>
      </c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48"/>
      <c r="CD172" s="48"/>
      <c r="CE172" s="48"/>
      <c r="CF172" s="48"/>
      <c r="CG172" s="48"/>
      <c r="CH172" s="48"/>
    </row>
  </sheetData>
  <sheetProtection/>
  <mergeCells count="743">
    <mergeCell ref="A158:D158"/>
    <mergeCell ref="E158:AR158"/>
    <mergeCell ref="AS158:BB158"/>
    <mergeCell ref="BC158:BM158"/>
    <mergeCell ref="BN158:CB158"/>
    <mergeCell ref="AS157:BB157"/>
    <mergeCell ref="BC157:BM157"/>
    <mergeCell ref="BN157:CB157"/>
    <mergeCell ref="A159:AR159"/>
    <mergeCell ref="AS159:BB159"/>
    <mergeCell ref="BC159:BM159"/>
    <mergeCell ref="BN159:CB159"/>
    <mergeCell ref="E156:AR156"/>
    <mergeCell ref="AS156:BB156"/>
    <mergeCell ref="BC156:BM156"/>
    <mergeCell ref="BN156:CB156"/>
    <mergeCell ref="A157:D157"/>
    <mergeCell ref="E157:AR157"/>
    <mergeCell ref="AS154:BB154"/>
    <mergeCell ref="BC154:BM154"/>
    <mergeCell ref="BN154:CB154"/>
    <mergeCell ref="A155:D155"/>
    <mergeCell ref="E155:AR155"/>
    <mergeCell ref="AS155:BB155"/>
    <mergeCell ref="BC155:BM155"/>
    <mergeCell ref="BN155:CB155"/>
    <mergeCell ref="A154:D154"/>
    <mergeCell ref="E154:AR154"/>
    <mergeCell ref="AS152:BB152"/>
    <mergeCell ref="BC152:BM152"/>
    <mergeCell ref="BN152:CB152"/>
    <mergeCell ref="A153:D153"/>
    <mergeCell ref="E153:AR153"/>
    <mergeCell ref="AS153:BB153"/>
    <mergeCell ref="BC153:BM153"/>
    <mergeCell ref="BN153:CB153"/>
    <mergeCell ref="BC150:BM150"/>
    <mergeCell ref="BN150:CB150"/>
    <mergeCell ref="A151:D151"/>
    <mergeCell ref="E151:AR151"/>
    <mergeCell ref="AS151:BB151"/>
    <mergeCell ref="BC151:BM151"/>
    <mergeCell ref="BN151:CB151"/>
    <mergeCell ref="BC149:BM149"/>
    <mergeCell ref="BN149:CB149"/>
    <mergeCell ref="A147:D147"/>
    <mergeCell ref="E147:AR147"/>
    <mergeCell ref="AS147:BB147"/>
    <mergeCell ref="BC147:BM147"/>
    <mergeCell ref="BN147:CB147"/>
    <mergeCell ref="A148:D148"/>
    <mergeCell ref="E148:AR148"/>
    <mergeCell ref="AS148:BB148"/>
    <mergeCell ref="BN148:CB148"/>
    <mergeCell ref="A145:D145"/>
    <mergeCell ref="E145:AR145"/>
    <mergeCell ref="AS145:BB145"/>
    <mergeCell ref="BC145:BM145"/>
    <mergeCell ref="BN145:CB145"/>
    <mergeCell ref="A146:D146"/>
    <mergeCell ref="E146:AR146"/>
    <mergeCell ref="AS146:BB146"/>
    <mergeCell ref="BN146:CB146"/>
    <mergeCell ref="A143:D143"/>
    <mergeCell ref="E143:AR143"/>
    <mergeCell ref="AS143:BB143"/>
    <mergeCell ref="BC143:BM143"/>
    <mergeCell ref="BN143:CB143"/>
    <mergeCell ref="A144:D144"/>
    <mergeCell ref="E144:AR144"/>
    <mergeCell ref="AS144:BB144"/>
    <mergeCell ref="BN144:CB144"/>
    <mergeCell ref="A141:D141"/>
    <mergeCell ref="E141:AR141"/>
    <mergeCell ref="AS141:BB141"/>
    <mergeCell ref="BC141:BM141"/>
    <mergeCell ref="BN141:CB141"/>
    <mergeCell ref="BC142:BM142"/>
    <mergeCell ref="BN142:CB142"/>
    <mergeCell ref="A45:D45"/>
    <mergeCell ref="BN45:CB45"/>
    <mergeCell ref="A140:D140"/>
    <mergeCell ref="E140:AR140"/>
    <mergeCell ref="AS140:BB140"/>
    <mergeCell ref="BD54:BM54"/>
    <mergeCell ref="BD52:BM52"/>
    <mergeCell ref="E139:AR139"/>
    <mergeCell ref="AS139:BB139"/>
    <mergeCell ref="BN139:CB139"/>
    <mergeCell ref="BD19:BM19"/>
    <mergeCell ref="BN19:CB19"/>
    <mergeCell ref="A43:D43"/>
    <mergeCell ref="A42:D42"/>
    <mergeCell ref="AO40:BC40"/>
    <mergeCell ref="E34:AN37"/>
    <mergeCell ref="E24:AM24"/>
    <mergeCell ref="A22:D22"/>
    <mergeCell ref="A47:D47"/>
    <mergeCell ref="E47:AN47"/>
    <mergeCell ref="AO47:BC47"/>
    <mergeCell ref="BD47:BM47"/>
    <mergeCell ref="BN47:CB47"/>
    <mergeCell ref="BN106:CB106"/>
    <mergeCell ref="BN99:CB99"/>
    <mergeCell ref="BN100:CB100"/>
    <mergeCell ref="E78:AN81"/>
    <mergeCell ref="BN104:CB104"/>
    <mergeCell ref="A44:D44"/>
    <mergeCell ref="E38:AN38"/>
    <mergeCell ref="BN39:CB39"/>
    <mergeCell ref="BD40:BM40"/>
    <mergeCell ref="BN40:CB40"/>
    <mergeCell ref="BN41:CB41"/>
    <mergeCell ref="BD39:BM39"/>
    <mergeCell ref="AO39:BC39"/>
    <mergeCell ref="AO41:BC41"/>
    <mergeCell ref="AO85:BC85"/>
    <mergeCell ref="AS97:BB97"/>
    <mergeCell ref="BN95:CB95"/>
    <mergeCell ref="E97:AR97"/>
    <mergeCell ref="AS96:BB96"/>
    <mergeCell ref="BN84:CB84"/>
    <mergeCell ref="E84:AN84"/>
    <mergeCell ref="A99:D99"/>
    <mergeCell ref="BC99:BM99"/>
    <mergeCell ref="BN163:CB163"/>
    <mergeCell ref="BN132:CB132"/>
    <mergeCell ref="BN127:CB127"/>
    <mergeCell ref="AO51:BC51"/>
    <mergeCell ref="AO78:BC81"/>
    <mergeCell ref="AO83:BC83"/>
    <mergeCell ref="BC96:BM96"/>
    <mergeCell ref="E106:AR106"/>
    <mergeCell ref="A100:D100"/>
    <mergeCell ref="A106:D106"/>
    <mergeCell ref="BC102:BM102"/>
    <mergeCell ref="AS103:BB103"/>
    <mergeCell ref="BC103:BM103"/>
    <mergeCell ref="BC104:BM104"/>
    <mergeCell ref="A101:D101"/>
    <mergeCell ref="E100:AR100"/>
    <mergeCell ref="AS100:BB100"/>
    <mergeCell ref="BN168:CB168"/>
    <mergeCell ref="BN129:CB129"/>
    <mergeCell ref="BN133:CB133"/>
    <mergeCell ref="BN162:CB162"/>
    <mergeCell ref="AS109:BB109"/>
    <mergeCell ref="A111:D111"/>
    <mergeCell ref="BN167:CB167"/>
    <mergeCell ref="BC115:BM115"/>
    <mergeCell ref="BN164:CB164"/>
    <mergeCell ref="BN166:CB166"/>
    <mergeCell ref="BN165:CB165"/>
    <mergeCell ref="BC116:BM116"/>
    <mergeCell ref="AS116:BB116"/>
    <mergeCell ref="BN120:CB123"/>
    <mergeCell ref="BN115:CB115"/>
    <mergeCell ref="A96:D96"/>
    <mergeCell ref="E96:AR96"/>
    <mergeCell ref="AS113:BB113"/>
    <mergeCell ref="AS106:BB106"/>
    <mergeCell ref="AS107:BB107"/>
    <mergeCell ref="AS110:BB110"/>
    <mergeCell ref="A116:AR116"/>
    <mergeCell ref="A165:D165"/>
    <mergeCell ref="A171:D171"/>
    <mergeCell ref="A115:D115"/>
    <mergeCell ref="A163:D163"/>
    <mergeCell ref="A170:D170"/>
    <mergeCell ref="E170:AR170"/>
    <mergeCell ref="A132:D132"/>
    <mergeCell ref="E132:AR132"/>
    <mergeCell ref="BC172:BM172"/>
    <mergeCell ref="AS165:BB165"/>
    <mergeCell ref="AS166:BB166"/>
    <mergeCell ref="BC164:BM164"/>
    <mergeCell ref="AS162:BB162"/>
    <mergeCell ref="AS163:BB163"/>
    <mergeCell ref="AS164:BB164"/>
    <mergeCell ref="AS167:BB167"/>
    <mergeCell ref="AS169:BB169"/>
    <mergeCell ref="BC163:BM163"/>
    <mergeCell ref="E126:AR126"/>
    <mergeCell ref="A164:D164"/>
    <mergeCell ref="A150:D150"/>
    <mergeCell ref="E150:AR150"/>
    <mergeCell ref="AS150:BB150"/>
    <mergeCell ref="A152:D152"/>
    <mergeCell ref="A137:D137"/>
    <mergeCell ref="A139:D139"/>
    <mergeCell ref="A142:D142"/>
    <mergeCell ref="E142:AR142"/>
    <mergeCell ref="AS120:BB123"/>
    <mergeCell ref="AS136:BB136"/>
    <mergeCell ref="BC132:BM132"/>
    <mergeCell ref="BN128:CB128"/>
    <mergeCell ref="BN135:CB135"/>
    <mergeCell ref="BC126:BM126"/>
    <mergeCell ref="BN131:CB131"/>
    <mergeCell ref="BN130:CB130"/>
    <mergeCell ref="AS126:BB126"/>
    <mergeCell ref="BC130:BM130"/>
    <mergeCell ref="BC109:BM109"/>
    <mergeCell ref="BN169:CB169"/>
    <mergeCell ref="BC161:BM161"/>
    <mergeCell ref="BN126:CB126"/>
    <mergeCell ref="BN137:CB137"/>
    <mergeCell ref="BN116:CB116"/>
    <mergeCell ref="BC165:BM165"/>
    <mergeCell ref="BC168:BM168"/>
    <mergeCell ref="BC169:BM169"/>
    <mergeCell ref="BC131:BM131"/>
    <mergeCell ref="CC35:CD35"/>
    <mergeCell ref="E108:AR108"/>
    <mergeCell ref="E103:AR103"/>
    <mergeCell ref="AS104:BB104"/>
    <mergeCell ref="BC107:BM107"/>
    <mergeCell ref="AS108:BB108"/>
    <mergeCell ref="BC106:BM106"/>
    <mergeCell ref="AS102:BB102"/>
    <mergeCell ref="AS95:BB95"/>
    <mergeCell ref="BN97:CB97"/>
    <mergeCell ref="CD93:CD94"/>
    <mergeCell ref="A95:D95"/>
    <mergeCell ref="A82:D82"/>
    <mergeCell ref="BC95:BM95"/>
    <mergeCell ref="E95:AR95"/>
    <mergeCell ref="A84:D84"/>
    <mergeCell ref="E82:AN82"/>
    <mergeCell ref="BN85:CB85"/>
    <mergeCell ref="BD84:BM84"/>
    <mergeCell ref="E91:AR94"/>
    <mergeCell ref="CC78:CH78"/>
    <mergeCell ref="CF80:CF81"/>
    <mergeCell ref="BN74:CB74"/>
    <mergeCell ref="A78:D81"/>
    <mergeCell ref="A97:D97"/>
    <mergeCell ref="CE4:CG4"/>
    <mergeCell ref="CE5:CE6"/>
    <mergeCell ref="CE35:CG35"/>
    <mergeCell ref="CE36:CE37"/>
    <mergeCell ref="CE92:CG92"/>
    <mergeCell ref="CH79:CH81"/>
    <mergeCell ref="CE80:CE81"/>
    <mergeCell ref="AO62:BC62"/>
    <mergeCell ref="BN73:CB73"/>
    <mergeCell ref="CC79:CD79"/>
    <mergeCell ref="CE79:CG79"/>
    <mergeCell ref="BD74:BM74"/>
    <mergeCell ref="CD80:CD81"/>
    <mergeCell ref="CG80:CG81"/>
    <mergeCell ref="CC80:CC81"/>
    <mergeCell ref="A52:D52"/>
    <mergeCell ref="A39:D39"/>
    <mergeCell ref="A34:D37"/>
    <mergeCell ref="AO73:BC73"/>
    <mergeCell ref="BC91:BM94"/>
    <mergeCell ref="AO52:BC52"/>
    <mergeCell ref="AO84:BC84"/>
    <mergeCell ref="AS91:BB94"/>
    <mergeCell ref="BD45:BM45"/>
    <mergeCell ref="BD85:BM85"/>
    <mergeCell ref="A51:D51"/>
    <mergeCell ref="AO50:BC50"/>
    <mergeCell ref="AO56:BC56"/>
    <mergeCell ref="A53:D53"/>
    <mergeCell ref="A3:D6"/>
    <mergeCell ref="E3:AM6"/>
    <mergeCell ref="A9:D9"/>
    <mergeCell ref="A50:D50"/>
    <mergeCell ref="E56:AN56"/>
    <mergeCell ref="E50:AN50"/>
    <mergeCell ref="A8:D8"/>
    <mergeCell ref="E39:AN39"/>
    <mergeCell ref="E42:AN42"/>
    <mergeCell ref="A21:D21"/>
    <mergeCell ref="A40:D40"/>
    <mergeCell ref="A12:D12"/>
    <mergeCell ref="AN16:BC16"/>
    <mergeCell ref="A38:D38"/>
    <mergeCell ref="A10:D10"/>
    <mergeCell ref="AO34:BC37"/>
    <mergeCell ref="BN71:CB71"/>
    <mergeCell ref="BD11:BM11"/>
    <mergeCell ref="BD42:BM42"/>
    <mergeCell ref="E17:AM17"/>
    <mergeCell ref="AN31:BC31"/>
    <mergeCell ref="BD34:BM37"/>
    <mergeCell ref="BN56:CB56"/>
    <mergeCell ref="AO45:BC45"/>
    <mergeCell ref="E62:AN62"/>
    <mergeCell ref="E57:AN57"/>
    <mergeCell ref="CF36:CF37"/>
    <mergeCell ref="CC34:CH34"/>
    <mergeCell ref="CH35:CH37"/>
    <mergeCell ref="BD57:BM57"/>
    <mergeCell ref="E7:AM7"/>
    <mergeCell ref="AN30:BC30"/>
    <mergeCell ref="BN7:CB7"/>
    <mergeCell ref="CC36:CC37"/>
    <mergeCell ref="CD36:CD37"/>
    <mergeCell ref="AO57:BC57"/>
    <mergeCell ref="AN3:BC6"/>
    <mergeCell ref="CD5:CD6"/>
    <mergeCell ref="AN7:BC7"/>
    <mergeCell ref="BN3:CB6"/>
    <mergeCell ref="CC4:CD4"/>
    <mergeCell ref="BD3:BM6"/>
    <mergeCell ref="CC3:CH3"/>
    <mergeCell ref="BD7:BM7"/>
    <mergeCell ref="CH4:CH6"/>
    <mergeCell ref="CG5:CG6"/>
    <mergeCell ref="A7:D7"/>
    <mergeCell ref="CC5:CC6"/>
    <mergeCell ref="BD30:BM30"/>
    <mergeCell ref="BN30:CB30"/>
    <mergeCell ref="E9:AM9"/>
    <mergeCell ref="CF5:CF6"/>
    <mergeCell ref="AN18:BC18"/>
    <mergeCell ref="E16:AM16"/>
    <mergeCell ref="BD13:BM13"/>
    <mergeCell ref="A13:D13"/>
    <mergeCell ref="CD122:CD123"/>
    <mergeCell ref="CG93:CG94"/>
    <mergeCell ref="CE93:CE94"/>
    <mergeCell ref="CC91:CH91"/>
    <mergeCell ref="CC92:CD92"/>
    <mergeCell ref="CG122:CG123"/>
    <mergeCell ref="CC122:CC123"/>
    <mergeCell ref="CH92:CH94"/>
    <mergeCell ref="CC93:CC94"/>
    <mergeCell ref="CF93:CF94"/>
    <mergeCell ref="CG36:CG37"/>
    <mergeCell ref="CF122:CF123"/>
    <mergeCell ref="BC125:BM125"/>
    <mergeCell ref="A124:D124"/>
    <mergeCell ref="CC120:CH120"/>
    <mergeCell ref="CC121:CD121"/>
    <mergeCell ref="BN124:CB124"/>
    <mergeCell ref="CH121:CH123"/>
    <mergeCell ref="CE121:CG121"/>
    <mergeCell ref="CE122:CE123"/>
    <mergeCell ref="AS168:BB168"/>
    <mergeCell ref="E168:AR168"/>
    <mergeCell ref="A169:AR169"/>
    <mergeCell ref="A108:D108"/>
    <mergeCell ref="A110:D110"/>
    <mergeCell ref="A113:D113"/>
    <mergeCell ref="E125:AR125"/>
    <mergeCell ref="A129:D129"/>
    <mergeCell ref="A167:D167"/>
    <mergeCell ref="A168:D168"/>
    <mergeCell ref="AO48:BC48"/>
    <mergeCell ref="E73:AN73"/>
    <mergeCell ref="A61:D61"/>
    <mergeCell ref="E61:AN61"/>
    <mergeCell ref="AO61:BC61"/>
    <mergeCell ref="A49:D49"/>
    <mergeCell ref="AO60:BC60"/>
    <mergeCell ref="A60:D60"/>
    <mergeCell ref="A59:D59"/>
    <mergeCell ref="A57:D57"/>
    <mergeCell ref="BC167:BM167"/>
    <mergeCell ref="A138:D138"/>
    <mergeCell ref="E138:AR138"/>
    <mergeCell ref="E163:AR163"/>
    <mergeCell ref="E137:AR137"/>
    <mergeCell ref="AS160:BB160"/>
    <mergeCell ref="BC160:BM160"/>
    <mergeCell ref="A166:D166"/>
    <mergeCell ref="E165:AR165"/>
    <mergeCell ref="E167:AR167"/>
    <mergeCell ref="E166:AR166"/>
    <mergeCell ref="E134:AR134"/>
    <mergeCell ref="A136:AR136"/>
    <mergeCell ref="E164:AR164"/>
    <mergeCell ref="E152:AR152"/>
    <mergeCell ref="E162:AR162"/>
    <mergeCell ref="A134:D134"/>
    <mergeCell ref="E160:AQ160"/>
    <mergeCell ref="E135:AR135"/>
    <mergeCell ref="A149:AR149"/>
    <mergeCell ref="E83:AN83"/>
    <mergeCell ref="A83:D83"/>
    <mergeCell ref="E98:AR98"/>
    <mergeCell ref="A62:D62"/>
    <mergeCell ref="AO82:BC82"/>
    <mergeCell ref="E68:AN68"/>
    <mergeCell ref="E69:AN69"/>
    <mergeCell ref="A98:D98"/>
    <mergeCell ref="A85:AN85"/>
    <mergeCell ref="A91:D94"/>
    <mergeCell ref="BD62:BM62"/>
    <mergeCell ref="AO67:BC67"/>
    <mergeCell ref="BD67:BM67"/>
    <mergeCell ref="AO69:BC69"/>
    <mergeCell ref="BD53:BM53"/>
    <mergeCell ref="E53:AN53"/>
    <mergeCell ref="BD55:BM55"/>
    <mergeCell ref="BD56:BM56"/>
    <mergeCell ref="E59:AN59"/>
    <mergeCell ref="AO59:BC59"/>
    <mergeCell ref="E44:AN44"/>
    <mergeCell ref="AO38:BC38"/>
    <mergeCell ref="A74:AN74"/>
    <mergeCell ref="A73:D73"/>
    <mergeCell ref="A41:D41"/>
    <mergeCell ref="E41:AN41"/>
    <mergeCell ref="E45:AN45"/>
    <mergeCell ref="E52:AN52"/>
    <mergeCell ref="E49:AN49"/>
    <mergeCell ref="A48:D48"/>
    <mergeCell ref="BN13:CB13"/>
    <mergeCell ref="BD29:BM29"/>
    <mergeCell ref="E40:AN40"/>
    <mergeCell ref="AN20:BC20"/>
    <mergeCell ref="E20:AM20"/>
    <mergeCell ref="BD17:BM17"/>
    <mergeCell ref="BD18:BM18"/>
    <mergeCell ref="E14:AM14"/>
    <mergeCell ref="BN18:CB18"/>
    <mergeCell ref="BN16:CB16"/>
    <mergeCell ref="BN34:CB37"/>
    <mergeCell ref="BN14:CB14"/>
    <mergeCell ref="BD20:BM20"/>
    <mergeCell ref="E21:AM21"/>
    <mergeCell ref="AN21:BC21"/>
    <mergeCell ref="E18:AM18"/>
    <mergeCell ref="BD14:BM14"/>
    <mergeCell ref="BN20:CB20"/>
    <mergeCell ref="E19:AM19"/>
    <mergeCell ref="AN19:BC19"/>
    <mergeCell ref="BN8:CB8"/>
    <mergeCell ref="BN9:CB9"/>
    <mergeCell ref="BN12:CB12"/>
    <mergeCell ref="BD10:BM10"/>
    <mergeCell ref="AN11:BC11"/>
    <mergeCell ref="BD9:BM9"/>
    <mergeCell ref="BN10:CB10"/>
    <mergeCell ref="BD12:BM12"/>
    <mergeCell ref="BN11:CB11"/>
    <mergeCell ref="AN12:BC12"/>
    <mergeCell ref="A15:D15"/>
    <mergeCell ref="AN8:BC8"/>
    <mergeCell ref="BD8:BM8"/>
    <mergeCell ref="AN9:BC9"/>
    <mergeCell ref="AN14:BC14"/>
    <mergeCell ref="AN10:BC10"/>
    <mergeCell ref="AN13:BC13"/>
    <mergeCell ref="E11:AM11"/>
    <mergeCell ref="E12:AM12"/>
    <mergeCell ref="A11:D11"/>
    <mergeCell ref="E8:AM8"/>
    <mergeCell ref="E10:AM10"/>
    <mergeCell ref="E13:AM13"/>
    <mergeCell ref="A20:D20"/>
    <mergeCell ref="A19:D19"/>
    <mergeCell ref="A18:D18"/>
    <mergeCell ref="A17:D17"/>
    <mergeCell ref="E15:AM15"/>
    <mergeCell ref="A16:D16"/>
    <mergeCell ref="A14:D14"/>
    <mergeCell ref="BN17:CB17"/>
    <mergeCell ref="BN15:CB15"/>
    <mergeCell ref="AN17:BC17"/>
    <mergeCell ref="BD15:BM15"/>
    <mergeCell ref="BD16:BM16"/>
    <mergeCell ref="AN15:BC15"/>
    <mergeCell ref="BN24:CB24"/>
    <mergeCell ref="AN23:BC23"/>
    <mergeCell ref="BD23:BM23"/>
    <mergeCell ref="BN23:CB23"/>
    <mergeCell ref="E23:AM23"/>
    <mergeCell ref="AN22:BC22"/>
    <mergeCell ref="E22:AM22"/>
    <mergeCell ref="BN21:CB21"/>
    <mergeCell ref="A25:D25"/>
    <mergeCell ref="E25:AM25"/>
    <mergeCell ref="AN25:BC25"/>
    <mergeCell ref="BD25:BM25"/>
    <mergeCell ref="BN25:CB25"/>
    <mergeCell ref="A24:D24"/>
    <mergeCell ref="AN24:BC24"/>
    <mergeCell ref="BD21:BM21"/>
    <mergeCell ref="A23:D23"/>
    <mergeCell ref="BD27:BM27"/>
    <mergeCell ref="A26:D26"/>
    <mergeCell ref="E26:AM26"/>
    <mergeCell ref="AN26:BC26"/>
    <mergeCell ref="BD26:BM26"/>
    <mergeCell ref="AN27:BC27"/>
    <mergeCell ref="A27:D27"/>
    <mergeCell ref="E27:AM27"/>
    <mergeCell ref="A28:D28"/>
    <mergeCell ref="AN28:BC28"/>
    <mergeCell ref="A30:D30"/>
    <mergeCell ref="A31:AM31"/>
    <mergeCell ref="A29:D29"/>
    <mergeCell ref="AN29:BC29"/>
    <mergeCell ref="E30:AM30"/>
    <mergeCell ref="E29:AM29"/>
    <mergeCell ref="E28:AM28"/>
    <mergeCell ref="AO43:BC43"/>
    <mergeCell ref="E43:AN43"/>
    <mergeCell ref="E51:AN51"/>
    <mergeCell ref="AO55:BC55"/>
    <mergeCell ref="E48:AN48"/>
    <mergeCell ref="BN51:CB51"/>
    <mergeCell ref="AO49:BC49"/>
    <mergeCell ref="BD51:BM51"/>
    <mergeCell ref="BN54:CB54"/>
    <mergeCell ref="BN53:CB53"/>
    <mergeCell ref="BN62:CB62"/>
    <mergeCell ref="BN58:CB58"/>
    <mergeCell ref="BN55:CB55"/>
    <mergeCell ref="BD58:BM58"/>
    <mergeCell ref="E58:AN58"/>
    <mergeCell ref="AO58:BC58"/>
    <mergeCell ref="BN60:CB60"/>
    <mergeCell ref="BD59:BM59"/>
    <mergeCell ref="BD61:BM61"/>
    <mergeCell ref="E60:AN60"/>
    <mergeCell ref="AO53:BC53"/>
    <mergeCell ref="AO54:BC54"/>
    <mergeCell ref="A56:D56"/>
    <mergeCell ref="A55:D55"/>
    <mergeCell ref="A54:D54"/>
    <mergeCell ref="A58:D58"/>
    <mergeCell ref="E54:AN54"/>
    <mergeCell ref="E55:AN55"/>
    <mergeCell ref="BN64:CB64"/>
    <mergeCell ref="A63:D63"/>
    <mergeCell ref="E63:AN63"/>
    <mergeCell ref="AO63:BC63"/>
    <mergeCell ref="BD63:BM63"/>
    <mergeCell ref="BN63:CB63"/>
    <mergeCell ref="AO64:BC64"/>
    <mergeCell ref="A64:D64"/>
    <mergeCell ref="E64:AN64"/>
    <mergeCell ref="BD64:BM64"/>
    <mergeCell ref="BN67:CB67"/>
    <mergeCell ref="A65:D65"/>
    <mergeCell ref="E65:AN65"/>
    <mergeCell ref="AO65:BC65"/>
    <mergeCell ref="BD65:BM65"/>
    <mergeCell ref="BN65:CB65"/>
    <mergeCell ref="BD69:BM69"/>
    <mergeCell ref="BN69:CB69"/>
    <mergeCell ref="A66:D66"/>
    <mergeCell ref="E66:AN66"/>
    <mergeCell ref="AO66:BC66"/>
    <mergeCell ref="BD66:BM66"/>
    <mergeCell ref="BN66:CB66"/>
    <mergeCell ref="A67:D67"/>
    <mergeCell ref="E67:AN67"/>
    <mergeCell ref="AO68:BC68"/>
    <mergeCell ref="AO70:BC70"/>
    <mergeCell ref="E72:AN72"/>
    <mergeCell ref="AO72:BC72"/>
    <mergeCell ref="AO71:BC71"/>
    <mergeCell ref="BD82:BM82"/>
    <mergeCell ref="BD78:BM81"/>
    <mergeCell ref="BD71:BM71"/>
    <mergeCell ref="AO74:BC74"/>
    <mergeCell ref="A105:D105"/>
    <mergeCell ref="E107:AR107"/>
    <mergeCell ref="AS101:BB101"/>
    <mergeCell ref="AS105:BB105"/>
    <mergeCell ref="A102:D102"/>
    <mergeCell ref="E102:AR102"/>
    <mergeCell ref="A103:D103"/>
    <mergeCell ref="E105:AR105"/>
    <mergeCell ref="E101:AR101"/>
    <mergeCell ref="BN113:CB113"/>
    <mergeCell ref="BC112:BM112"/>
    <mergeCell ref="E113:AR113"/>
    <mergeCell ref="AS114:BB114"/>
    <mergeCell ref="BC114:BM114"/>
    <mergeCell ref="BC111:BM111"/>
    <mergeCell ref="BN112:CB112"/>
    <mergeCell ref="AS112:BB112"/>
    <mergeCell ref="BN111:CB111"/>
    <mergeCell ref="BN114:CB114"/>
    <mergeCell ref="E131:AR131"/>
    <mergeCell ref="A126:D126"/>
    <mergeCell ref="E115:AR115"/>
    <mergeCell ref="A125:D125"/>
    <mergeCell ref="A162:D162"/>
    <mergeCell ref="A161:D161"/>
    <mergeCell ref="A156:D156"/>
    <mergeCell ref="A120:D123"/>
    <mergeCell ref="E161:AR161"/>
    <mergeCell ref="A160:D160"/>
    <mergeCell ref="A135:D135"/>
    <mergeCell ref="E124:AR124"/>
    <mergeCell ref="AS115:BB115"/>
    <mergeCell ref="AS135:BB135"/>
    <mergeCell ref="AS130:BB130"/>
    <mergeCell ref="A133:AR133"/>
    <mergeCell ref="AS132:BB132"/>
    <mergeCell ref="E120:AR123"/>
    <mergeCell ref="AS125:BB125"/>
    <mergeCell ref="A131:D131"/>
    <mergeCell ref="A114:D114"/>
    <mergeCell ref="BC133:BM133"/>
    <mergeCell ref="A130:AR130"/>
    <mergeCell ref="BC120:BM123"/>
    <mergeCell ref="A128:D128"/>
    <mergeCell ref="AS127:BB127"/>
    <mergeCell ref="E114:AR114"/>
    <mergeCell ref="AS124:BB124"/>
    <mergeCell ref="E129:AR129"/>
    <mergeCell ref="BC128:BM128"/>
    <mergeCell ref="BC137:BM137"/>
    <mergeCell ref="AS161:BB161"/>
    <mergeCell ref="AS138:BB138"/>
    <mergeCell ref="BC140:BM140"/>
    <mergeCell ref="BC136:BM136"/>
    <mergeCell ref="BC146:BM146"/>
    <mergeCell ref="BC148:BM148"/>
    <mergeCell ref="AS149:BB149"/>
    <mergeCell ref="BC139:BM139"/>
    <mergeCell ref="AS142:BB142"/>
    <mergeCell ref="BN160:CB160"/>
    <mergeCell ref="BC135:BM135"/>
    <mergeCell ref="BN136:CB136"/>
    <mergeCell ref="BC138:BM138"/>
    <mergeCell ref="BN138:CB138"/>
    <mergeCell ref="E111:AR111"/>
    <mergeCell ref="AS133:BB133"/>
    <mergeCell ref="AS134:BB134"/>
    <mergeCell ref="AS137:BB137"/>
    <mergeCell ref="BC129:BM129"/>
    <mergeCell ref="BN82:CB82"/>
    <mergeCell ref="BN83:CB83"/>
    <mergeCell ref="BC110:BM110"/>
    <mergeCell ref="BD83:BM83"/>
    <mergeCell ref="BD72:BM72"/>
    <mergeCell ref="BN110:CB110"/>
    <mergeCell ref="BN109:CB109"/>
    <mergeCell ref="BC97:BM97"/>
    <mergeCell ref="BN105:CB105"/>
    <mergeCell ref="BN102:CB102"/>
    <mergeCell ref="BD43:BM43"/>
    <mergeCell ref="BD24:BM24"/>
    <mergeCell ref="BD22:BM22"/>
    <mergeCell ref="BN26:CB26"/>
    <mergeCell ref="BD41:BM41"/>
    <mergeCell ref="BN42:CB42"/>
    <mergeCell ref="BN27:CB27"/>
    <mergeCell ref="BN31:CB31"/>
    <mergeCell ref="BD31:BM31"/>
    <mergeCell ref="BN22:CB22"/>
    <mergeCell ref="BN50:CB50"/>
    <mergeCell ref="A72:D72"/>
    <mergeCell ref="A71:D71"/>
    <mergeCell ref="A68:D68"/>
    <mergeCell ref="A69:D69"/>
    <mergeCell ref="E71:AN71"/>
    <mergeCell ref="BN70:CB70"/>
    <mergeCell ref="BD70:BM70"/>
    <mergeCell ref="A70:D70"/>
    <mergeCell ref="E70:AN70"/>
    <mergeCell ref="E99:AR99"/>
    <mergeCell ref="AS98:BB98"/>
    <mergeCell ref="BN52:CB52"/>
    <mergeCell ref="BC101:BM101"/>
    <mergeCell ref="BN103:CB103"/>
    <mergeCell ref="BC105:BM105"/>
    <mergeCell ref="BN57:CB57"/>
    <mergeCell ref="BN61:CB61"/>
    <mergeCell ref="BD60:BM60"/>
    <mergeCell ref="BD73:BM73"/>
    <mergeCell ref="A109:D109"/>
    <mergeCell ref="BC108:BM108"/>
    <mergeCell ref="BN108:CB108"/>
    <mergeCell ref="A104:D104"/>
    <mergeCell ref="E104:AR104"/>
    <mergeCell ref="A112:D112"/>
    <mergeCell ref="AS111:BB111"/>
    <mergeCell ref="E112:AR112"/>
    <mergeCell ref="BN107:CB107"/>
    <mergeCell ref="A107:D107"/>
    <mergeCell ref="BN170:CB170"/>
    <mergeCell ref="AS170:BB170"/>
    <mergeCell ref="BN172:CB172"/>
    <mergeCell ref="BN96:CB96"/>
    <mergeCell ref="BC100:BM100"/>
    <mergeCell ref="BC98:BM98"/>
    <mergeCell ref="BC162:BM162"/>
    <mergeCell ref="BN161:CB161"/>
    <mergeCell ref="BN140:CB140"/>
    <mergeCell ref="BC144:BM144"/>
    <mergeCell ref="A172:AR172"/>
    <mergeCell ref="BC171:BM171"/>
    <mergeCell ref="BN171:CB171"/>
    <mergeCell ref="AS172:BB172"/>
    <mergeCell ref="BC170:BM170"/>
    <mergeCell ref="BN72:CB72"/>
    <mergeCell ref="E171:AR171"/>
    <mergeCell ref="AS171:BB171"/>
    <mergeCell ref="BC166:BM166"/>
    <mergeCell ref="BN98:CB98"/>
    <mergeCell ref="BD28:BM28"/>
    <mergeCell ref="BD50:BM50"/>
    <mergeCell ref="BD68:BM68"/>
    <mergeCell ref="BN68:CB68"/>
    <mergeCell ref="BN43:CB43"/>
    <mergeCell ref="BD48:BM48"/>
    <mergeCell ref="BN48:CB48"/>
    <mergeCell ref="BN59:CB59"/>
    <mergeCell ref="BN44:CB44"/>
    <mergeCell ref="BN49:CB49"/>
    <mergeCell ref="BN29:CB29"/>
    <mergeCell ref="BN38:CB38"/>
    <mergeCell ref="AS99:BB99"/>
    <mergeCell ref="BC113:BM113"/>
    <mergeCell ref="BN78:CB81"/>
    <mergeCell ref="BD38:BM38"/>
    <mergeCell ref="BN91:CB94"/>
    <mergeCell ref="BD44:BM44"/>
    <mergeCell ref="BN101:CB101"/>
    <mergeCell ref="BD49:BM49"/>
    <mergeCell ref="BN28:CB28"/>
    <mergeCell ref="BC124:BM124"/>
    <mergeCell ref="BN134:CB134"/>
    <mergeCell ref="BN125:CB125"/>
    <mergeCell ref="BC127:BM127"/>
    <mergeCell ref="BC134:BM134"/>
    <mergeCell ref="BD46:BM46"/>
    <mergeCell ref="BN46:CB46"/>
    <mergeCell ref="AO44:BC44"/>
    <mergeCell ref="AO42:BC42"/>
    <mergeCell ref="A127:AR127"/>
    <mergeCell ref="AS129:BB129"/>
    <mergeCell ref="AS131:BB131"/>
    <mergeCell ref="AS128:BB128"/>
    <mergeCell ref="A46:D46"/>
    <mergeCell ref="E46:AN46"/>
    <mergeCell ref="AO46:BC46"/>
    <mergeCell ref="E110:AR110"/>
    <mergeCell ref="E109:AR109"/>
    <mergeCell ref="E128:AR128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landscape" paperSize="9" scale="78" r:id="rId1"/>
  <rowBreaks count="2" manualBreakCount="2">
    <brk id="31" max="255" man="1"/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34</v>
      </c>
    </row>
    <row r="2" s="2" customFormat="1" ht="15.75">
      <c r="O2" s="15" t="s">
        <v>113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90" t="s">
        <v>263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86</v>
      </c>
      <c r="B12" s="28"/>
      <c r="C12" s="28"/>
      <c r="D12" s="28"/>
      <c r="E12" s="28"/>
      <c r="F12" s="30" t="s">
        <v>221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35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0" t="s">
        <v>39</v>
      </c>
      <c r="B18" s="87" t="s">
        <v>37</v>
      </c>
      <c r="C18" s="80" t="s">
        <v>38</v>
      </c>
      <c r="D18" s="80" t="s">
        <v>0</v>
      </c>
      <c r="E18" s="80"/>
      <c r="F18" s="80"/>
      <c r="G18" s="80"/>
      <c r="H18" s="80" t="s">
        <v>43</v>
      </c>
      <c r="I18" s="80" t="s">
        <v>66</v>
      </c>
      <c r="J18" s="80"/>
      <c r="K18" s="80"/>
      <c r="L18" s="80"/>
      <c r="M18" s="80"/>
      <c r="N18" s="80"/>
      <c r="O18" s="80"/>
    </row>
    <row r="19" spans="1:15" s="24" customFormat="1" ht="46.5" customHeight="1">
      <c r="A19" s="80"/>
      <c r="B19" s="87"/>
      <c r="C19" s="80"/>
      <c r="D19" s="80" t="s">
        <v>1</v>
      </c>
      <c r="E19" s="80" t="s">
        <v>40</v>
      </c>
      <c r="F19" s="80" t="s">
        <v>41</v>
      </c>
      <c r="G19" s="80" t="s">
        <v>42</v>
      </c>
      <c r="H19" s="80"/>
      <c r="I19" s="80" t="s">
        <v>36</v>
      </c>
      <c r="J19" s="80"/>
      <c r="K19" s="80"/>
      <c r="L19" s="84" t="s">
        <v>46</v>
      </c>
      <c r="M19" s="85"/>
      <c r="N19" s="86"/>
      <c r="O19" s="80" t="s">
        <v>47</v>
      </c>
    </row>
    <row r="20" spans="1:15" s="24" customFormat="1" ht="39" customHeight="1">
      <c r="A20" s="80"/>
      <c r="B20" s="87"/>
      <c r="C20" s="80"/>
      <c r="D20" s="80"/>
      <c r="E20" s="80"/>
      <c r="F20" s="80"/>
      <c r="G20" s="80"/>
      <c r="H20" s="80"/>
      <c r="I20" s="10" t="s">
        <v>44</v>
      </c>
      <c r="J20" s="10" t="s">
        <v>203</v>
      </c>
      <c r="K20" s="10" t="s">
        <v>45</v>
      </c>
      <c r="L20" s="10" t="s">
        <v>83</v>
      </c>
      <c r="M20" s="10" t="s">
        <v>203</v>
      </c>
      <c r="N20" s="10" t="s">
        <v>45</v>
      </c>
      <c r="O20" s="80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48</v>
      </c>
      <c r="E21" s="12">
        <v>5</v>
      </c>
      <c r="F21" s="12">
        <v>6</v>
      </c>
      <c r="G21" s="12">
        <v>7</v>
      </c>
      <c r="H21" s="12" t="s">
        <v>140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222</v>
      </c>
      <c r="C22" s="12"/>
      <c r="D22" s="25">
        <f>H22</f>
        <v>146805.88</v>
      </c>
      <c r="E22" s="25"/>
      <c r="F22" s="25"/>
      <c r="G22" s="25"/>
      <c r="H22" s="25">
        <f>N22</f>
        <v>146805.88</v>
      </c>
      <c r="I22" s="25"/>
      <c r="J22" s="25"/>
      <c r="K22" s="25"/>
      <c r="L22" s="66">
        <v>963323097</v>
      </c>
      <c r="M22" s="25"/>
      <c r="N22" s="25">
        <f>146805.88</f>
        <v>146805.88</v>
      </c>
      <c r="O22" s="25"/>
    </row>
    <row r="23" spans="1:15" s="22" customFormat="1" ht="21" customHeight="1">
      <c r="A23" s="91" t="s">
        <v>78</v>
      </c>
      <c r="B23" s="91"/>
      <c r="C23" s="21" t="s">
        <v>3</v>
      </c>
      <c r="D23" s="26">
        <f>H23</f>
        <v>146805.88</v>
      </c>
      <c r="E23" s="26" t="s">
        <v>3</v>
      </c>
      <c r="F23" s="26" t="s">
        <v>3</v>
      </c>
      <c r="G23" s="26" t="s">
        <v>3</v>
      </c>
      <c r="H23" s="26">
        <f>H22</f>
        <v>146805.88</v>
      </c>
      <c r="I23" s="26"/>
      <c r="J23" s="26">
        <f aca="true" t="shared" si="0" ref="J23:O23">SUM(J22:J22)</f>
        <v>0</v>
      </c>
      <c r="K23" s="26">
        <f t="shared" si="0"/>
        <v>0</v>
      </c>
      <c r="L23" s="68">
        <f t="shared" si="0"/>
        <v>963323097</v>
      </c>
      <c r="M23" s="26">
        <f t="shared" si="0"/>
        <v>0</v>
      </c>
      <c r="N23" s="26">
        <f t="shared" si="0"/>
        <v>146805.88</v>
      </c>
      <c r="O23" s="26">
        <f t="shared" si="0"/>
        <v>0</v>
      </c>
    </row>
  </sheetData>
  <sheetProtection/>
  <mergeCells count="15"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  <mergeCell ref="A23:B2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zoomScalePageLayoutView="0" workbookViewId="0" topLeftCell="A1">
      <selection activeCell="CE30" sqref="CE30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pans="1:84" s="27" customFormat="1" ht="15.75">
      <c r="A1" s="137" t="s">
        <v>139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</row>
    <row r="2" spans="1:84" ht="15.75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</row>
    <row r="3" s="35" customFormat="1" ht="12.75" customHeight="1"/>
    <row r="4" spans="1:84" ht="12.75">
      <c r="A4" s="133" t="s">
        <v>39</v>
      </c>
      <c r="B4" s="108" t="s">
        <v>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17" t="s">
        <v>84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17" t="s">
        <v>85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9"/>
      <c r="BZ4" s="93" t="s">
        <v>66</v>
      </c>
      <c r="CA4" s="93"/>
      <c r="CB4" s="93"/>
      <c r="CC4" s="93"/>
      <c r="CD4" s="93"/>
      <c r="CE4" s="93"/>
      <c r="CF4" s="93"/>
    </row>
    <row r="5" spans="1:84" ht="81.75" customHeight="1">
      <c r="A5" s="134"/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  <c r="BB5" s="120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2"/>
      <c r="BZ5" s="80" t="s">
        <v>36</v>
      </c>
      <c r="CA5" s="80"/>
      <c r="CB5" s="80"/>
      <c r="CC5" s="84" t="s">
        <v>46</v>
      </c>
      <c r="CD5" s="85"/>
      <c r="CE5" s="86"/>
      <c r="CF5" s="127" t="s">
        <v>47</v>
      </c>
    </row>
    <row r="6" spans="1:84" ht="12.75" customHeight="1">
      <c r="A6" s="134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3"/>
      <c r="BB6" s="120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2"/>
      <c r="BN6" s="120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2"/>
      <c r="BZ6" s="80" t="s">
        <v>44</v>
      </c>
      <c r="CA6" s="80" t="s">
        <v>203</v>
      </c>
      <c r="CB6" s="80" t="s">
        <v>45</v>
      </c>
      <c r="CC6" s="127" t="s">
        <v>83</v>
      </c>
      <c r="CD6" s="80" t="s">
        <v>44</v>
      </c>
      <c r="CE6" s="80" t="s">
        <v>45</v>
      </c>
      <c r="CF6" s="128"/>
    </row>
    <row r="7" spans="1:84" ht="12.75">
      <c r="A7" s="135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6"/>
      <c r="BB7" s="123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5"/>
      <c r="BN7" s="123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5"/>
      <c r="BZ7" s="80"/>
      <c r="CA7" s="80"/>
      <c r="CB7" s="80"/>
      <c r="CC7" s="129"/>
      <c r="CD7" s="80"/>
      <c r="CE7" s="80"/>
      <c r="CF7" s="129"/>
    </row>
    <row r="8" spans="1:84" ht="12.75">
      <c r="A8" s="12">
        <v>1</v>
      </c>
      <c r="B8" s="93">
        <v>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>
        <v>3</v>
      </c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>
        <v>4</v>
      </c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12">
        <v>5</v>
      </c>
      <c r="CA8" s="12">
        <v>7</v>
      </c>
      <c r="CB8" s="12">
        <v>6</v>
      </c>
      <c r="CC8" s="12"/>
      <c r="CD8" s="12">
        <v>7</v>
      </c>
      <c r="CE8" s="12">
        <v>8</v>
      </c>
      <c r="CF8" s="12">
        <v>9</v>
      </c>
    </row>
    <row r="9" spans="1:84" ht="18" customHeight="1">
      <c r="A9" s="17">
        <v>1</v>
      </c>
      <c r="B9" s="141" t="s">
        <v>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3"/>
      <c r="BB9" s="93" t="s">
        <v>3</v>
      </c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4">
        <f>BN10</f>
        <v>32297.17</v>
      </c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25"/>
      <c r="CA9" s="25"/>
      <c r="CB9" s="25">
        <f>CB10</f>
        <v>0</v>
      </c>
      <c r="CC9" s="12">
        <v>963323097</v>
      </c>
      <c r="CD9" s="25"/>
      <c r="CE9" s="25">
        <f>CE10</f>
        <v>32297.17</v>
      </c>
      <c r="CF9" s="25"/>
    </row>
    <row r="10" spans="1:84" ht="12.75">
      <c r="A10" s="108" t="s">
        <v>8</v>
      </c>
      <c r="B10" s="138" t="s">
        <v>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40"/>
      <c r="BB10" s="94">
        <v>0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>
        <f>BZ10+CB10+CD10+CE10+CF10+CA10</f>
        <v>32297.17</v>
      </c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7" t="s">
        <v>223</v>
      </c>
      <c r="CD10" s="94"/>
      <c r="CE10" s="94">
        <f>32297.17</f>
        <v>32297.17</v>
      </c>
      <c r="CF10" s="94"/>
    </row>
    <row r="11" spans="1:84" ht="12.75">
      <c r="A11" s="114"/>
      <c r="B11" s="141" t="s">
        <v>10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3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8"/>
      <c r="CD11" s="94"/>
      <c r="CE11" s="94"/>
      <c r="CF11" s="94"/>
    </row>
    <row r="12" spans="1:84" ht="12.75">
      <c r="A12" s="18" t="s">
        <v>12</v>
      </c>
      <c r="B12" s="78" t="s">
        <v>11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79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25"/>
      <c r="CA12" s="25"/>
      <c r="CB12" s="25"/>
      <c r="CC12" s="25"/>
      <c r="CD12" s="25"/>
      <c r="CE12" s="25"/>
      <c r="CF12" s="25"/>
    </row>
    <row r="13" spans="1:84" ht="12.75">
      <c r="A13" s="108" t="s">
        <v>13</v>
      </c>
      <c r="B13" s="138" t="s">
        <v>14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40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9"/>
      <c r="CD13" s="94"/>
      <c r="CE13" s="94"/>
      <c r="CF13" s="94"/>
    </row>
    <row r="14" spans="1:84" ht="12.75">
      <c r="A14" s="114"/>
      <c r="B14" s="141" t="s">
        <v>15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3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100"/>
      <c r="CD14" s="94"/>
      <c r="CE14" s="94"/>
      <c r="CF14" s="94"/>
    </row>
    <row r="15" spans="1:84" ht="12.75">
      <c r="A15" s="108">
        <v>2</v>
      </c>
      <c r="B15" s="138" t="s">
        <v>16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40"/>
      <c r="BB15" s="94" t="s">
        <v>3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>
        <f>BZ15+CB15+CD15+CE15+CF15+CA15</f>
        <v>4550.96</v>
      </c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>
        <f>CB17+CB22</f>
        <v>0</v>
      </c>
      <c r="CC15" s="97" t="s">
        <v>223</v>
      </c>
      <c r="CD15" s="94"/>
      <c r="CE15" s="94">
        <f>CE17+CE22</f>
        <v>4550.96</v>
      </c>
      <c r="CF15" s="94"/>
    </row>
    <row r="16" spans="1:84" ht="12.75">
      <c r="A16" s="114"/>
      <c r="B16" s="141" t="s">
        <v>31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3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8"/>
      <c r="CD16" s="94"/>
      <c r="CE16" s="94"/>
      <c r="CF16" s="94"/>
    </row>
    <row r="17" spans="1:84" ht="12.75">
      <c r="A17" s="108" t="s">
        <v>18</v>
      </c>
      <c r="B17" s="138" t="s">
        <v>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40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>
        <f>BZ17+CB17+CE17+CF17+CA17</f>
        <v>4257.35</v>
      </c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7" t="s">
        <v>223</v>
      </c>
      <c r="CD17" s="94"/>
      <c r="CE17" s="94">
        <f>4257.35</f>
        <v>4257.35</v>
      </c>
      <c r="CF17" s="94"/>
    </row>
    <row r="18" spans="1:84" ht="12.75">
      <c r="A18" s="111"/>
      <c r="B18" s="148" t="s">
        <v>17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50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152"/>
      <c r="CD18" s="94"/>
      <c r="CE18" s="94"/>
      <c r="CF18" s="94"/>
    </row>
    <row r="19" spans="1:84" ht="12.75">
      <c r="A19" s="114"/>
      <c r="B19" s="141" t="s">
        <v>32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3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8"/>
      <c r="CD19" s="94"/>
      <c r="CE19" s="94"/>
      <c r="CF19" s="94"/>
    </row>
    <row r="20" spans="1:84" ht="12.75">
      <c r="A20" s="108" t="s">
        <v>21</v>
      </c>
      <c r="B20" s="138" t="s">
        <v>19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40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9"/>
      <c r="CD20" s="94"/>
      <c r="CE20" s="94"/>
      <c r="CF20" s="94"/>
    </row>
    <row r="21" spans="1:84" ht="12.75">
      <c r="A21" s="114"/>
      <c r="B21" s="141" t="s">
        <v>20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3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100"/>
      <c r="CD21" s="94"/>
      <c r="CE21" s="94"/>
      <c r="CF21" s="94"/>
    </row>
    <row r="22" spans="1:84" ht="12.75">
      <c r="A22" s="108" t="s">
        <v>24</v>
      </c>
      <c r="B22" s="138" t="s">
        <v>22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40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>
        <f>CE22</f>
        <v>293.61</v>
      </c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7" t="s">
        <v>223</v>
      </c>
      <c r="CD22" s="94"/>
      <c r="CE22" s="94">
        <f>293.61</f>
        <v>293.61</v>
      </c>
      <c r="CF22" s="94"/>
    </row>
    <row r="23" spans="1:84" ht="12.75">
      <c r="A23" s="114"/>
      <c r="B23" s="141" t="s">
        <v>23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3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8"/>
      <c r="CD23" s="94"/>
      <c r="CE23" s="94"/>
      <c r="CF23" s="94"/>
    </row>
    <row r="24" spans="1:84" ht="16.5" customHeight="1">
      <c r="A24" s="108" t="s">
        <v>25</v>
      </c>
      <c r="B24" s="138" t="s">
        <v>22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5"/>
      <c r="CA24" s="94"/>
      <c r="CB24" s="95"/>
      <c r="CC24" s="99"/>
      <c r="CD24" s="94"/>
      <c r="CE24" s="94"/>
      <c r="CF24" s="94"/>
    </row>
    <row r="25" spans="1:84" ht="69.75" customHeight="1">
      <c r="A25" s="114"/>
      <c r="B25" s="144" t="s">
        <v>180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6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6"/>
      <c r="CA25" s="94"/>
      <c r="CB25" s="96"/>
      <c r="CC25" s="100"/>
      <c r="CD25" s="94"/>
      <c r="CE25" s="94"/>
      <c r="CF25" s="94"/>
    </row>
    <row r="26" spans="1:84" ht="12.75">
      <c r="A26" s="108" t="s">
        <v>26</v>
      </c>
      <c r="B26" s="138" t="s">
        <v>22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40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9"/>
      <c r="CD26" s="94"/>
      <c r="CE26" s="94"/>
      <c r="CF26" s="94"/>
    </row>
    <row r="27" spans="1:84" ht="12.75" customHeight="1">
      <c r="A27" s="114"/>
      <c r="B27" s="141" t="s">
        <v>27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3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100"/>
      <c r="CD27" s="94"/>
      <c r="CE27" s="94"/>
      <c r="CF27" s="94"/>
    </row>
    <row r="28" spans="1:84" ht="12.75">
      <c r="A28" s="108">
        <v>3</v>
      </c>
      <c r="B28" s="138" t="s">
        <v>28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40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>
        <f>CE28</f>
        <v>7487.07</v>
      </c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7" t="s">
        <v>223</v>
      </c>
      <c r="CD28" s="94"/>
      <c r="CE28" s="94">
        <f>7487.07</f>
        <v>7487.07</v>
      </c>
      <c r="CF28" s="94"/>
    </row>
    <row r="29" spans="1:84" ht="12.75">
      <c r="A29" s="114"/>
      <c r="B29" s="141" t="s">
        <v>29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3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8"/>
      <c r="CD29" s="94"/>
      <c r="CE29" s="94"/>
      <c r="CF29" s="94"/>
    </row>
    <row r="30" spans="1:84" s="41" customFormat="1" ht="12.75">
      <c r="A30" s="44"/>
      <c r="B30" s="81" t="s">
        <v>133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3"/>
      <c r="BB30" s="102" t="s">
        <v>3</v>
      </c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>
        <f>BN9+BN15+BN28</f>
        <v>44335.2</v>
      </c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40">
        <f>BZ9+BZ15+BZ28</f>
        <v>0</v>
      </c>
      <c r="CA30" s="40">
        <f>CA9+CA15+CA28</f>
        <v>0</v>
      </c>
      <c r="CB30" s="40">
        <f>CB9+CB15+CB28</f>
        <v>0</v>
      </c>
      <c r="CC30" s="40"/>
      <c r="CD30" s="40"/>
      <c r="CE30" s="40">
        <f>CE9+CE15+CE28</f>
        <v>44335.2</v>
      </c>
      <c r="CF30" s="40">
        <f>CF9+CF15+CF28</f>
        <v>0</v>
      </c>
    </row>
    <row r="31" spans="1:15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77" s="39" customFormat="1" ht="11.25">
      <c r="A32" s="151" t="s">
        <v>33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</row>
    <row r="33" spans="1:77" s="39" customFormat="1" ht="11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</row>
    <row r="34" spans="1:77" s="39" customFormat="1" ht="27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</row>
  </sheetData>
  <sheetProtection/>
  <mergeCells count="138">
    <mergeCell ref="B30:BA30"/>
    <mergeCell ref="BB30:BM30"/>
    <mergeCell ref="BN30:BY30"/>
    <mergeCell ref="A32:BY34"/>
    <mergeCell ref="CB28:CB29"/>
    <mergeCell ref="CC28:CC29"/>
    <mergeCell ref="CD28:CD29"/>
    <mergeCell ref="CE28:CE29"/>
    <mergeCell ref="CF28:CF29"/>
    <mergeCell ref="B29:BA29"/>
    <mergeCell ref="A28:A29"/>
    <mergeCell ref="B28:BA28"/>
    <mergeCell ref="BB28:BM29"/>
    <mergeCell ref="BN28:BY29"/>
    <mergeCell ref="BZ28:BZ29"/>
    <mergeCell ref="CA28:CA29"/>
    <mergeCell ref="CB26:CB27"/>
    <mergeCell ref="CC26:CC27"/>
    <mergeCell ref="CD26:CD27"/>
    <mergeCell ref="CE26:CE27"/>
    <mergeCell ref="CF26:CF27"/>
    <mergeCell ref="B27:BA27"/>
    <mergeCell ref="A26:A27"/>
    <mergeCell ref="B26:BA26"/>
    <mergeCell ref="BB26:BM27"/>
    <mergeCell ref="BN26:BY27"/>
    <mergeCell ref="BZ26:BZ27"/>
    <mergeCell ref="CA26:CA27"/>
    <mergeCell ref="CB24:CB25"/>
    <mergeCell ref="CC24:CC25"/>
    <mergeCell ref="CD24:CD25"/>
    <mergeCell ref="CE24:CE25"/>
    <mergeCell ref="CF24:CF25"/>
    <mergeCell ref="B25:BA25"/>
    <mergeCell ref="A24:A25"/>
    <mergeCell ref="B24:BA24"/>
    <mergeCell ref="BB24:BM25"/>
    <mergeCell ref="BN24:BY25"/>
    <mergeCell ref="BZ24:BZ25"/>
    <mergeCell ref="CA24:CA25"/>
    <mergeCell ref="CB22:CB23"/>
    <mergeCell ref="CC22:CC23"/>
    <mergeCell ref="CD22:CD23"/>
    <mergeCell ref="CE22:CE23"/>
    <mergeCell ref="CF22:CF23"/>
    <mergeCell ref="B23:BA23"/>
    <mergeCell ref="A22:A23"/>
    <mergeCell ref="B22:BA22"/>
    <mergeCell ref="BB22:BM23"/>
    <mergeCell ref="BN22:BY23"/>
    <mergeCell ref="BZ22:BZ23"/>
    <mergeCell ref="CA22:CA23"/>
    <mergeCell ref="CB20:CB21"/>
    <mergeCell ref="CC20:CC21"/>
    <mergeCell ref="CD20:CD21"/>
    <mergeCell ref="CE20:CE21"/>
    <mergeCell ref="CF20:CF21"/>
    <mergeCell ref="B21:BA21"/>
    <mergeCell ref="A20:A21"/>
    <mergeCell ref="B20:BA20"/>
    <mergeCell ref="BB20:BM21"/>
    <mergeCell ref="BN20:BY21"/>
    <mergeCell ref="BZ20:BZ21"/>
    <mergeCell ref="CA20:CA21"/>
    <mergeCell ref="CB17:CB19"/>
    <mergeCell ref="CC17:CC19"/>
    <mergeCell ref="CD17:CD19"/>
    <mergeCell ref="CE17:CE19"/>
    <mergeCell ref="CF17:CF19"/>
    <mergeCell ref="B18:BA18"/>
    <mergeCell ref="B19:BA19"/>
    <mergeCell ref="CD15:CD16"/>
    <mergeCell ref="CE15:CE16"/>
    <mergeCell ref="CF15:CF16"/>
    <mergeCell ref="B16:BA16"/>
    <mergeCell ref="A17:A19"/>
    <mergeCell ref="B17:BA17"/>
    <mergeCell ref="BB17:BM19"/>
    <mergeCell ref="BN17:BY19"/>
    <mergeCell ref="BZ17:BZ19"/>
    <mergeCell ref="CA17:CA19"/>
    <mergeCell ref="CF13:CF14"/>
    <mergeCell ref="B14:BA14"/>
    <mergeCell ref="A15:A16"/>
    <mergeCell ref="B15:BA15"/>
    <mergeCell ref="BB15:BM16"/>
    <mergeCell ref="BN15:BY16"/>
    <mergeCell ref="BZ15:BZ16"/>
    <mergeCell ref="CA15:CA16"/>
    <mergeCell ref="CB15:CB16"/>
    <mergeCell ref="CC15:CC16"/>
    <mergeCell ref="BZ13:BZ14"/>
    <mergeCell ref="CA13:CA14"/>
    <mergeCell ref="CB13:CB14"/>
    <mergeCell ref="CC13:CC14"/>
    <mergeCell ref="CD13:CD14"/>
    <mergeCell ref="CE13:CE14"/>
    <mergeCell ref="B12:BA12"/>
    <mergeCell ref="BB12:BM12"/>
    <mergeCell ref="BN12:BY12"/>
    <mergeCell ref="A13:A14"/>
    <mergeCell ref="B13:BA13"/>
    <mergeCell ref="BB13:BM14"/>
    <mergeCell ref="BN13:BY14"/>
    <mergeCell ref="CB10:CB11"/>
    <mergeCell ref="CC10:CC11"/>
    <mergeCell ref="CD10:CD11"/>
    <mergeCell ref="CE10:CE11"/>
    <mergeCell ref="CF10:CF11"/>
    <mergeCell ref="B11:BA11"/>
    <mergeCell ref="A10:A11"/>
    <mergeCell ref="B10:BA10"/>
    <mergeCell ref="BB10:BM11"/>
    <mergeCell ref="BN10:BY11"/>
    <mergeCell ref="BZ10:BZ11"/>
    <mergeCell ref="CA10:CA11"/>
    <mergeCell ref="B8:BA8"/>
    <mergeCell ref="BB8:BM8"/>
    <mergeCell ref="BN8:BY8"/>
    <mergeCell ref="B9:BA9"/>
    <mergeCell ref="BB9:BM9"/>
    <mergeCell ref="BN9:BY9"/>
    <mergeCell ref="BZ6:BZ7"/>
    <mergeCell ref="CA6:CA7"/>
    <mergeCell ref="CB6:CB7"/>
    <mergeCell ref="CC6:CC7"/>
    <mergeCell ref="CD6:CD7"/>
    <mergeCell ref="CE6:CE7"/>
    <mergeCell ref="A1:CF1"/>
    <mergeCell ref="A2:CF2"/>
    <mergeCell ref="A4:A7"/>
    <mergeCell ref="B4:BA7"/>
    <mergeCell ref="BB4:BM7"/>
    <mergeCell ref="BN4:BY7"/>
    <mergeCell ref="BZ4:CF4"/>
    <mergeCell ref="BZ5:CB5"/>
    <mergeCell ref="CC5:CE5"/>
    <mergeCell ref="CF5:CF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9"/>
  <sheetViews>
    <sheetView zoomScalePageLayoutView="0" workbookViewId="0" topLeftCell="A1">
      <selection activeCell="CG29" sqref="CG29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ht="15.75">
      <c r="A1" s="14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</row>
    <row r="2" spans="1:86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7"/>
      <c r="CE2" s="7"/>
      <c r="CF2" s="7"/>
      <c r="CG2" s="7"/>
      <c r="CH2" s="56" t="s">
        <v>225</v>
      </c>
    </row>
    <row r="3" spans="1:86" ht="12.75">
      <c r="A3" s="80" t="s">
        <v>39</v>
      </c>
      <c r="B3" s="80"/>
      <c r="C3" s="80"/>
      <c r="D3" s="80"/>
      <c r="E3" s="93" t="s">
        <v>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 t="s">
        <v>5</v>
      </c>
      <c r="AT3" s="93"/>
      <c r="AU3" s="93"/>
      <c r="AV3" s="93"/>
      <c r="AW3" s="93"/>
      <c r="AX3" s="93"/>
      <c r="AY3" s="93"/>
      <c r="AZ3" s="93"/>
      <c r="BA3" s="93"/>
      <c r="BB3" s="93"/>
      <c r="BC3" s="80" t="s">
        <v>166</v>
      </c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93" t="s">
        <v>6</v>
      </c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168" t="s">
        <v>66</v>
      </c>
      <c r="CD3" s="168"/>
      <c r="CE3" s="168"/>
      <c r="CF3" s="168"/>
      <c r="CG3" s="168"/>
      <c r="CH3" s="168"/>
    </row>
    <row r="4" spans="1:86" ht="79.5" customHeight="1">
      <c r="A4" s="80"/>
      <c r="B4" s="80"/>
      <c r="C4" s="80"/>
      <c r="D4" s="80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80" t="s">
        <v>36</v>
      </c>
      <c r="CD4" s="80"/>
      <c r="CE4" s="84" t="s">
        <v>46</v>
      </c>
      <c r="CF4" s="85"/>
      <c r="CG4" s="86"/>
      <c r="CH4" s="127" t="s">
        <v>47</v>
      </c>
    </row>
    <row r="5" spans="1:86" ht="12.75" customHeight="1">
      <c r="A5" s="80"/>
      <c r="B5" s="80"/>
      <c r="C5" s="80"/>
      <c r="D5" s="80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169" t="s">
        <v>44</v>
      </c>
      <c r="CD5" s="169" t="s">
        <v>45</v>
      </c>
      <c r="CE5" s="166" t="s">
        <v>83</v>
      </c>
      <c r="CF5" s="169" t="s">
        <v>44</v>
      </c>
      <c r="CG5" s="169" t="s">
        <v>45</v>
      </c>
      <c r="CH5" s="128"/>
    </row>
    <row r="6" spans="1:86" ht="12.75">
      <c r="A6" s="80"/>
      <c r="B6" s="80"/>
      <c r="C6" s="80"/>
      <c r="D6" s="80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169"/>
      <c r="CD6" s="169"/>
      <c r="CE6" s="167"/>
      <c r="CF6" s="169"/>
      <c r="CG6" s="169"/>
      <c r="CH6" s="129"/>
    </row>
    <row r="7" spans="1:86" ht="12.75">
      <c r="A7" s="93">
        <v>1</v>
      </c>
      <c r="B7" s="93"/>
      <c r="C7" s="93"/>
      <c r="D7" s="93"/>
      <c r="E7" s="93">
        <v>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>
        <v>3</v>
      </c>
      <c r="AT7" s="93"/>
      <c r="AU7" s="93"/>
      <c r="AV7" s="93"/>
      <c r="AW7" s="93"/>
      <c r="AX7" s="93"/>
      <c r="AY7" s="93"/>
      <c r="AZ7" s="93"/>
      <c r="BA7" s="93"/>
      <c r="BB7" s="93"/>
      <c r="BC7" s="93">
        <v>4</v>
      </c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 t="s">
        <v>58</v>
      </c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ht="12.75" hidden="1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226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3"/>
      <c r="CD8" s="13"/>
      <c r="CE8" s="13"/>
      <c r="CF8" s="13"/>
      <c r="CG8" s="13"/>
      <c r="CH8" s="13"/>
    </row>
    <row r="9" spans="1:86" ht="12.75" hidden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3"/>
      <c r="CD9" s="13"/>
      <c r="CE9" s="13"/>
      <c r="CF9" s="13"/>
      <c r="CG9" s="13"/>
      <c r="CH9" s="13"/>
    </row>
    <row r="10" spans="1:86" ht="12.75" hidden="1">
      <c r="A10" s="160" t="s">
        <v>72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2"/>
      <c r="AS10" s="168" t="s">
        <v>3</v>
      </c>
      <c r="AT10" s="168"/>
      <c r="AU10" s="168"/>
      <c r="AV10" s="168"/>
      <c r="AW10" s="168"/>
      <c r="AX10" s="168"/>
      <c r="AY10" s="168"/>
      <c r="AZ10" s="168"/>
      <c r="BA10" s="168"/>
      <c r="BB10" s="168"/>
      <c r="BC10" s="168" t="s">
        <v>3</v>
      </c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3"/>
      <c r="CD10" s="13"/>
      <c r="CE10" s="13"/>
      <c r="CF10" s="13"/>
      <c r="CG10" s="13"/>
      <c r="CH10" s="13"/>
    </row>
    <row r="11" spans="1:86" ht="12.75" hidden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226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3"/>
      <c r="CD11" s="13"/>
      <c r="CE11" s="13"/>
      <c r="CF11" s="13"/>
      <c r="CG11" s="13"/>
      <c r="CH11" s="13"/>
    </row>
    <row r="12" spans="1:86" ht="12.75" hidden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3"/>
      <c r="CD12" s="13"/>
      <c r="CE12" s="13"/>
      <c r="CF12" s="13"/>
      <c r="CG12" s="13"/>
      <c r="CH12" s="13"/>
    </row>
    <row r="13" spans="1:86" ht="12.75" hidden="1">
      <c r="A13" s="160" t="s">
        <v>73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168" t="s">
        <v>3</v>
      </c>
      <c r="AT13" s="168"/>
      <c r="AU13" s="168"/>
      <c r="AV13" s="168"/>
      <c r="AW13" s="168"/>
      <c r="AX13" s="168"/>
      <c r="AY13" s="168"/>
      <c r="AZ13" s="168"/>
      <c r="BA13" s="168"/>
      <c r="BB13" s="168"/>
      <c r="BC13" s="168" t="s">
        <v>3</v>
      </c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3"/>
      <c r="CD13" s="13"/>
      <c r="CE13" s="13"/>
      <c r="CF13" s="13"/>
      <c r="CG13" s="13"/>
      <c r="CH13" s="13"/>
    </row>
    <row r="14" spans="1:86" ht="12.75" hidden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226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3"/>
      <c r="CD14" s="13"/>
      <c r="CE14" s="13"/>
      <c r="CF14" s="13"/>
      <c r="CG14" s="13"/>
      <c r="CH14" s="13"/>
    </row>
    <row r="15" spans="1:86" ht="12.75" hidden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3"/>
      <c r="CD15" s="13"/>
      <c r="CE15" s="13"/>
      <c r="CF15" s="13"/>
      <c r="CG15" s="13"/>
      <c r="CH15" s="13"/>
    </row>
    <row r="16" spans="1:86" ht="12.75" hidden="1">
      <c r="A16" s="160" t="s">
        <v>74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2"/>
      <c r="AS16" s="168" t="s">
        <v>3</v>
      </c>
      <c r="AT16" s="168"/>
      <c r="AU16" s="168"/>
      <c r="AV16" s="168"/>
      <c r="AW16" s="168"/>
      <c r="AX16" s="168"/>
      <c r="AY16" s="168"/>
      <c r="AZ16" s="168"/>
      <c r="BA16" s="168"/>
      <c r="BB16" s="168"/>
      <c r="BC16" s="168" t="s">
        <v>3</v>
      </c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3"/>
      <c r="CD16" s="13"/>
      <c r="CE16" s="13"/>
      <c r="CF16" s="13"/>
      <c r="CG16" s="13"/>
      <c r="CH16" s="13"/>
    </row>
    <row r="17" spans="1:86" ht="12.75" hidden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49"/>
      <c r="CD17" s="49"/>
      <c r="CE17" s="49"/>
      <c r="CF17" s="49"/>
      <c r="CG17" s="49"/>
      <c r="CH17" s="49"/>
    </row>
    <row r="18" spans="1:86" ht="12.75" hidden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49"/>
      <c r="CD18" s="49"/>
      <c r="CE18" s="49"/>
      <c r="CF18" s="49"/>
      <c r="CG18" s="49"/>
      <c r="CH18" s="49"/>
    </row>
    <row r="19" spans="1:86" s="47" customFormat="1" ht="12.75" hidden="1">
      <c r="A19" s="216" t="s">
        <v>75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8"/>
      <c r="AS19" s="219" t="s">
        <v>3</v>
      </c>
      <c r="AT19" s="219"/>
      <c r="AU19" s="219"/>
      <c r="AV19" s="219"/>
      <c r="AW19" s="219"/>
      <c r="AX19" s="219"/>
      <c r="AY19" s="219"/>
      <c r="AZ19" s="219"/>
      <c r="BA19" s="219"/>
      <c r="BB19" s="219"/>
      <c r="BC19" s="223" t="s">
        <v>3</v>
      </c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48"/>
      <c r="CD19" s="48"/>
      <c r="CE19" s="48"/>
      <c r="CF19" s="48"/>
      <c r="CG19" s="48"/>
      <c r="CH19" s="48"/>
    </row>
    <row r="20" spans="1:86" s="23" customFormat="1" ht="12.75">
      <c r="A20" s="80">
        <v>1</v>
      </c>
      <c r="B20" s="80"/>
      <c r="C20" s="80"/>
      <c r="D20" s="80"/>
      <c r="E20" s="103" t="s">
        <v>224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>
        <f>CG20</f>
        <v>8320</v>
      </c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42"/>
      <c r="CD20" s="42"/>
      <c r="CE20" s="66">
        <v>963323097</v>
      </c>
      <c r="CF20" s="42"/>
      <c r="CG20" s="42">
        <f>8320</f>
        <v>8320</v>
      </c>
      <c r="CH20" s="42"/>
    </row>
    <row r="21" spans="1:86" s="23" customFormat="1" ht="12.75" hidden="1">
      <c r="A21" s="80">
        <v>5</v>
      </c>
      <c r="B21" s="80"/>
      <c r="C21" s="80"/>
      <c r="D21" s="80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220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2"/>
      <c r="CC21" s="42"/>
      <c r="CD21" s="42"/>
      <c r="CE21" s="42"/>
      <c r="CF21" s="42"/>
      <c r="CG21" s="42"/>
      <c r="CH21" s="42"/>
    </row>
    <row r="22" spans="1:86" s="23" customFormat="1" ht="12.75" hidden="1">
      <c r="A22" s="80">
        <v>6</v>
      </c>
      <c r="B22" s="80"/>
      <c r="C22" s="80"/>
      <c r="D22" s="8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42"/>
      <c r="CD22" s="42"/>
      <c r="CE22" s="42"/>
      <c r="CF22" s="42"/>
      <c r="CG22" s="42"/>
      <c r="CH22" s="42"/>
    </row>
    <row r="23" spans="1:86" s="23" customFormat="1" ht="12.75" hidden="1">
      <c r="A23" s="80">
        <v>7</v>
      </c>
      <c r="B23" s="80"/>
      <c r="C23" s="80"/>
      <c r="D23" s="8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42"/>
      <c r="CD23" s="42"/>
      <c r="CE23" s="42"/>
      <c r="CF23" s="42"/>
      <c r="CG23" s="42"/>
      <c r="CH23" s="42"/>
    </row>
    <row r="24" spans="1:86" s="23" customFormat="1" ht="12.75" hidden="1">
      <c r="A24" s="80">
        <v>8</v>
      </c>
      <c r="B24" s="80"/>
      <c r="C24" s="80"/>
      <c r="D24" s="80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42"/>
      <c r="CD24" s="42"/>
      <c r="CE24" s="42"/>
      <c r="CF24" s="42"/>
      <c r="CG24" s="42"/>
      <c r="CH24" s="42"/>
    </row>
    <row r="25" spans="1:86" s="23" customFormat="1" ht="12.75" hidden="1">
      <c r="A25" s="80">
        <v>9</v>
      </c>
      <c r="B25" s="80"/>
      <c r="C25" s="80"/>
      <c r="D25" s="8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42"/>
      <c r="CD25" s="42"/>
      <c r="CE25" s="42"/>
      <c r="CF25" s="42"/>
      <c r="CG25" s="42"/>
      <c r="CH25" s="42"/>
    </row>
    <row r="26" spans="1:86" s="23" customFormat="1" ht="12.75" hidden="1">
      <c r="A26" s="80">
        <v>10</v>
      </c>
      <c r="B26" s="80"/>
      <c r="C26" s="80"/>
      <c r="D26" s="8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42"/>
      <c r="CD26" s="42"/>
      <c r="CE26" s="42"/>
      <c r="CF26" s="42"/>
      <c r="CG26" s="42"/>
      <c r="CH26" s="42"/>
    </row>
    <row r="27" spans="1:86" s="23" customFormat="1" ht="12.75" hidden="1">
      <c r="A27" s="80">
        <v>11</v>
      </c>
      <c r="B27" s="80"/>
      <c r="C27" s="80"/>
      <c r="D27" s="80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42"/>
      <c r="CD27" s="42"/>
      <c r="CE27" s="42"/>
      <c r="CF27" s="42"/>
      <c r="CG27" s="42"/>
      <c r="CH27" s="42"/>
    </row>
    <row r="28" spans="1:86" s="23" customFormat="1" ht="12.75" hidden="1">
      <c r="A28" s="80">
        <v>12</v>
      </c>
      <c r="B28" s="80"/>
      <c r="C28" s="80"/>
      <c r="D28" s="80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42"/>
      <c r="CD28" s="42"/>
      <c r="CE28" s="42"/>
      <c r="CF28" s="42"/>
      <c r="CG28" s="42"/>
      <c r="CH28" s="42"/>
    </row>
    <row r="29" spans="1:86" s="47" customFormat="1" ht="15.75" customHeight="1">
      <c r="A29" s="216" t="s">
        <v>76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8"/>
      <c r="AS29" s="219" t="s">
        <v>3</v>
      </c>
      <c r="AT29" s="219"/>
      <c r="AU29" s="219"/>
      <c r="AV29" s="219"/>
      <c r="AW29" s="219"/>
      <c r="AX29" s="219"/>
      <c r="AY29" s="219"/>
      <c r="AZ29" s="219"/>
      <c r="BA29" s="219"/>
      <c r="BB29" s="219"/>
      <c r="BC29" s="223" t="s">
        <v>3</v>
      </c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>
        <f>SUM(BN10:CB28)</f>
        <v>8320</v>
      </c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48">
        <f>SUM(CC10:CC28)</f>
        <v>0</v>
      </c>
      <c r="CD29" s="48">
        <f>SUM(CD10:CD20)</f>
        <v>0</v>
      </c>
      <c r="CE29" s="48"/>
      <c r="CF29" s="48"/>
      <c r="CG29" s="48">
        <f>CG20</f>
        <v>8320</v>
      </c>
      <c r="CH29" s="48"/>
    </row>
  </sheetData>
  <sheetProtection/>
  <mergeCells count="124">
    <mergeCell ref="A28:D28"/>
    <mergeCell ref="E28:AR28"/>
    <mergeCell ref="AS28:BB28"/>
    <mergeCell ref="BC28:BM28"/>
    <mergeCell ref="BN28:CB28"/>
    <mergeCell ref="A29:AR29"/>
    <mergeCell ref="AS29:BB29"/>
    <mergeCell ref="BC29:BM29"/>
    <mergeCell ref="BN29:CB29"/>
    <mergeCell ref="A26:D26"/>
    <mergeCell ref="E26:AR26"/>
    <mergeCell ref="AS26:BB26"/>
    <mergeCell ref="BC26:BM26"/>
    <mergeCell ref="BN26:CB26"/>
    <mergeCell ref="A27:D27"/>
    <mergeCell ref="E27:AR27"/>
    <mergeCell ref="AS27:BB27"/>
    <mergeCell ref="BC27:BM27"/>
    <mergeCell ref="BN27:CB27"/>
    <mergeCell ref="A24:D24"/>
    <mergeCell ref="E24:AR24"/>
    <mergeCell ref="AS24:BB24"/>
    <mergeCell ref="BC24:BM24"/>
    <mergeCell ref="BN24:CB24"/>
    <mergeCell ref="A25:D25"/>
    <mergeCell ref="E25:AR25"/>
    <mergeCell ref="AS25:BB25"/>
    <mergeCell ref="BC25:BM25"/>
    <mergeCell ref="BN25:CB25"/>
    <mergeCell ref="A22:D22"/>
    <mergeCell ref="E22:AR22"/>
    <mergeCell ref="AS22:BB22"/>
    <mergeCell ref="BC22:BM22"/>
    <mergeCell ref="BN22:CB22"/>
    <mergeCell ref="A23:D23"/>
    <mergeCell ref="E23:AR23"/>
    <mergeCell ref="AS23:BB23"/>
    <mergeCell ref="BC23:BM23"/>
    <mergeCell ref="BN23:CB23"/>
    <mergeCell ref="A21:D21"/>
    <mergeCell ref="E21:AR21"/>
    <mergeCell ref="AS21:BB21"/>
    <mergeCell ref="BC21:BM21"/>
    <mergeCell ref="BN21:CB21"/>
    <mergeCell ref="A20:D20"/>
    <mergeCell ref="E20:AR20"/>
    <mergeCell ref="AS20:BB20"/>
    <mergeCell ref="BC20:BM20"/>
    <mergeCell ref="BN20:CB20"/>
    <mergeCell ref="A18:D18"/>
    <mergeCell ref="E18:AR18"/>
    <mergeCell ref="AS18:BB18"/>
    <mergeCell ref="BC18:BM18"/>
    <mergeCell ref="BN18:CB18"/>
    <mergeCell ref="A19:AR19"/>
    <mergeCell ref="AS19:BB19"/>
    <mergeCell ref="BC19:BM19"/>
    <mergeCell ref="BN19:CB19"/>
    <mergeCell ref="A16:AR16"/>
    <mergeCell ref="AS16:BB16"/>
    <mergeCell ref="BC16:BM16"/>
    <mergeCell ref="BN16:CB16"/>
    <mergeCell ref="A17:D17"/>
    <mergeCell ref="E17:AR17"/>
    <mergeCell ref="AS17:BB17"/>
    <mergeCell ref="BC17:BM17"/>
    <mergeCell ref="BN17:CB17"/>
    <mergeCell ref="A14:D14"/>
    <mergeCell ref="E14:AR14"/>
    <mergeCell ref="AS14:BB14"/>
    <mergeCell ref="BC14:BM14"/>
    <mergeCell ref="BN14:CB14"/>
    <mergeCell ref="A15:D15"/>
    <mergeCell ref="E15:AR15"/>
    <mergeCell ref="AS15:BB15"/>
    <mergeCell ref="BC15:BM15"/>
    <mergeCell ref="BN15:CB15"/>
    <mergeCell ref="A12:D12"/>
    <mergeCell ref="E12:AR12"/>
    <mergeCell ref="AS12:BB12"/>
    <mergeCell ref="BC12:BM12"/>
    <mergeCell ref="BN12:CB12"/>
    <mergeCell ref="A13:AR13"/>
    <mergeCell ref="AS13:BB13"/>
    <mergeCell ref="BC13:BM13"/>
    <mergeCell ref="BN13:CB13"/>
    <mergeCell ref="A10:AR10"/>
    <mergeCell ref="AS10:BB10"/>
    <mergeCell ref="BC10:BM10"/>
    <mergeCell ref="BN10:CB10"/>
    <mergeCell ref="A11:D11"/>
    <mergeCell ref="E11:AR11"/>
    <mergeCell ref="AS11:BB11"/>
    <mergeCell ref="BC11:BM11"/>
    <mergeCell ref="BN11:CB11"/>
    <mergeCell ref="A8:D8"/>
    <mergeCell ref="E8:AR8"/>
    <mergeCell ref="AS8:BB8"/>
    <mergeCell ref="BC8:BM8"/>
    <mergeCell ref="BN8:CB8"/>
    <mergeCell ref="A9:D9"/>
    <mergeCell ref="E9:AR9"/>
    <mergeCell ref="AS9:BB9"/>
    <mergeCell ref="BC9:BM9"/>
    <mergeCell ref="BN9:CB9"/>
    <mergeCell ref="A7:D7"/>
    <mergeCell ref="E7:AR7"/>
    <mergeCell ref="AS7:BB7"/>
    <mergeCell ref="BC7:BM7"/>
    <mergeCell ref="BN7:CB7"/>
    <mergeCell ref="A3:D6"/>
    <mergeCell ref="E3:AR6"/>
    <mergeCell ref="AS3:BB6"/>
    <mergeCell ref="BC3:BM6"/>
    <mergeCell ref="BN3:CB6"/>
    <mergeCell ref="CC3:CH3"/>
    <mergeCell ref="CC4:CD4"/>
    <mergeCell ref="CE4:CG4"/>
    <mergeCell ref="CH4:CH6"/>
    <mergeCell ref="CC5:CC6"/>
    <mergeCell ref="CD5:CD6"/>
    <mergeCell ref="CE5:CE6"/>
    <mergeCell ref="CF5:CF6"/>
    <mergeCell ref="CG5:CG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2023-02-18T15:27:41Z</cp:lastPrinted>
  <dcterms:created xsi:type="dcterms:W3CDTF">2004-09-19T06:34:55Z</dcterms:created>
  <dcterms:modified xsi:type="dcterms:W3CDTF">2023-02-18T15:27:44Z</dcterms:modified>
  <cp:category/>
  <cp:version/>
  <cp:contentType/>
  <cp:contentStatus/>
</cp:coreProperties>
</file>